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5895" activeTab="0"/>
  </bookViews>
  <sheets>
    <sheet name="530105R221Z" sheetId="1" r:id="rId1"/>
  </sheets>
  <definedNames>
    <definedName name="DATABASE">'530105R221Z'!$A$5:$H$503</definedName>
    <definedName name="_xlnm.Print_Titles" localSheetId="0">'530105R221Z'!$3:$5</definedName>
    <definedName name="_xlnm.Print_Area" localSheetId="0">'530105R221Z'!$A$1:$H$503</definedName>
  </definedNames>
  <calcPr fullCalcOnLoad="1"/>
</workbook>
</file>

<file path=xl/sharedStrings.xml><?xml version="1.0" encoding="utf-8"?>
<sst xmlns="http://schemas.openxmlformats.org/spreadsheetml/2006/main" count="807" uniqueCount="215">
  <si>
    <t>1000</t>
  </si>
  <si>
    <t>1100</t>
  </si>
  <si>
    <t>1110</t>
  </si>
  <si>
    <t>1111</t>
  </si>
  <si>
    <t>1120</t>
  </si>
  <si>
    <t>1130</t>
  </si>
  <si>
    <t>1131</t>
  </si>
  <si>
    <t>1134</t>
  </si>
  <si>
    <t>1135</t>
  </si>
  <si>
    <t>1136</t>
  </si>
  <si>
    <t>Оренда</t>
  </si>
  <si>
    <t>1137</t>
  </si>
  <si>
    <t>1138</t>
  </si>
  <si>
    <t>Послуги зв'язку</t>
  </si>
  <si>
    <t>1139</t>
  </si>
  <si>
    <t>1140</t>
  </si>
  <si>
    <t>1160</t>
  </si>
  <si>
    <t>1161</t>
  </si>
  <si>
    <t>Оплата теплопостачання</t>
  </si>
  <si>
    <t>1162</t>
  </si>
  <si>
    <t>1163</t>
  </si>
  <si>
    <t>1165</t>
  </si>
  <si>
    <t>1170</t>
  </si>
  <si>
    <t>1172</t>
  </si>
  <si>
    <t>1300</t>
  </si>
  <si>
    <t>1340</t>
  </si>
  <si>
    <t>1343</t>
  </si>
  <si>
    <t>2000</t>
  </si>
  <si>
    <t>2100</t>
  </si>
  <si>
    <t>2110</t>
  </si>
  <si>
    <t>2130</t>
  </si>
  <si>
    <t>2133</t>
  </si>
  <si>
    <t>2140</t>
  </si>
  <si>
    <t>2142</t>
  </si>
  <si>
    <t>1132</t>
  </si>
  <si>
    <t>1133</t>
  </si>
  <si>
    <t>Продукти харчування</t>
  </si>
  <si>
    <t>1164</t>
  </si>
  <si>
    <t>Оплата природного газу</t>
  </si>
  <si>
    <t>1166</t>
  </si>
  <si>
    <t>2143</t>
  </si>
  <si>
    <t>Вечiрнi (змiннi) школи</t>
  </si>
  <si>
    <t>Охорона здоров'я</t>
  </si>
  <si>
    <t>1341</t>
  </si>
  <si>
    <t>1310</t>
  </si>
  <si>
    <t>Територiальнi центри i вiддiлення соцiальної допомоги на дому</t>
  </si>
  <si>
    <t>Житлово-комунальне господарство</t>
  </si>
  <si>
    <t>2400</t>
  </si>
  <si>
    <t>2410</t>
  </si>
  <si>
    <t>Водопровiдно - каналiзацiйне господарство</t>
  </si>
  <si>
    <t>Культура i мистецтво</t>
  </si>
  <si>
    <t>Театри</t>
  </si>
  <si>
    <t>Палаци i будинки культури, клуби та iншi заклади клубного типу</t>
  </si>
  <si>
    <t>Iншi культурно-освiтнi заклади та заходи</t>
  </si>
  <si>
    <t>Перiодичнi видання (газети та журнали)</t>
  </si>
  <si>
    <t>Iншi видатки</t>
  </si>
  <si>
    <t>Централiзованi бухгалтерiї</t>
  </si>
  <si>
    <t>2120</t>
  </si>
  <si>
    <t>2121</t>
  </si>
  <si>
    <t>1200</t>
  </si>
  <si>
    <t>1171</t>
  </si>
  <si>
    <t>Всього</t>
  </si>
  <si>
    <t>Разом</t>
  </si>
  <si>
    <t>Найменування показника</t>
  </si>
  <si>
    <t>Код бюджетної класифікації</t>
  </si>
  <si>
    <t>Загальний фонд</t>
  </si>
  <si>
    <t>Спец.фонд</t>
  </si>
  <si>
    <t>Затверджено місцевими радами на рік з урахуванням змін</t>
  </si>
  <si>
    <t xml:space="preserve">Виконано з початку року </t>
  </si>
  <si>
    <t>Відсоток виконання</t>
  </si>
  <si>
    <t>Кошторисні призначення з урахуванням змін</t>
  </si>
  <si>
    <t>Виконання бюджету м.Запоріжжя за 2005 рік</t>
  </si>
  <si>
    <t xml:space="preserve"> станом на  1 січня 2006  року</t>
  </si>
  <si>
    <t>Видатки на відрядження</t>
  </si>
  <si>
    <t>Бібліотеки</t>
  </si>
  <si>
    <t>Капітальний ремонт</t>
  </si>
  <si>
    <t>Капітальний ремонт інших об'єктів</t>
  </si>
  <si>
    <t>Придбання землі і нематеріальних активів</t>
  </si>
  <si>
    <t>Поточні трансферти населенню</t>
  </si>
  <si>
    <t>Інші поточні трансферти населенню</t>
  </si>
  <si>
    <t>Погашення зобов'язань держави за знеціненими грошовими заощадженнями громадян в установах Ощадного банку</t>
  </si>
  <si>
    <t>Інше будівництво (придбання)</t>
  </si>
  <si>
    <t>Реконструкція та реставрація</t>
  </si>
  <si>
    <t>Реконструкція інших об'єктів</t>
  </si>
  <si>
    <t>Капітальні трансферти</t>
  </si>
  <si>
    <t>Капітальні трансферти підприємствам (установам, організаціям)</t>
  </si>
  <si>
    <t>Капітальні вкладення</t>
  </si>
  <si>
    <t>Завершення проектів газифікації сільських населених пунктів з високим ступенем готовності</t>
  </si>
  <si>
    <t>Заходи з упередження аварій та запобігання техногенних катастроф у житлово-комунальному господарстві</t>
  </si>
  <si>
    <t>Інвестиційні проекти</t>
  </si>
  <si>
    <t>Видатки на товари і послуги</t>
  </si>
  <si>
    <t>Придбання предметів постачання і матеріалів, оплата послуг та інші видатки</t>
  </si>
  <si>
    <t>Поточний ремонт обладнання, інвентарю та будівель; технічне обслуговування обладнання</t>
  </si>
  <si>
    <t>Оплата інших послуг та інші видатки</t>
  </si>
  <si>
    <t>Оплата інших комунальних послуг та енергоносіїв</t>
  </si>
  <si>
    <t xml:space="preserve">Оплата інших комунальних послуг  </t>
  </si>
  <si>
    <t>Капітальні видатки</t>
  </si>
  <si>
    <t>Придбання основного капіталу</t>
  </si>
  <si>
    <t>Капітальне будівництво (придбання)</t>
  </si>
  <si>
    <t>Видатки на проведення робіт, пов'язаних із будівництвом, реконструкцією, ремонтом та утриманням автомобільних доріг</t>
  </si>
  <si>
    <t>Внески органів влади Автономної Республіки Крим та органів місцевого самоврядування у статутні фонди</t>
  </si>
  <si>
    <t>М'який інвентар та обмундирування</t>
  </si>
  <si>
    <t>Цільові фонди</t>
  </si>
  <si>
    <t>Поточні видатки</t>
  </si>
  <si>
    <t>Предмети, матеріали, обладнання та інвентар</t>
  </si>
  <si>
    <t>Медикаменти та перев'язувальні матеріали</t>
  </si>
  <si>
    <t>М'який інвентарь та обмундирування</t>
  </si>
  <si>
    <t>Оплата транспортних послуг та утримання транспортних засобів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</si>
  <si>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</si>
  <si>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</si>
  <si>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 державних (регіональних) програм</t>
  </si>
  <si>
    <t>Окремі заходи по реалізації  державних (регіональних) програм, не віднесені до заходів розвитку</t>
  </si>
  <si>
    <t>Субсидії і поточні трансферти</t>
  </si>
  <si>
    <t>Субсидії та поточні трансферти підприємствам (установам, організаціям)</t>
  </si>
  <si>
    <t>Придбання обладнання і предметів довгострокового  користування</t>
  </si>
  <si>
    <t>Охорона та раціональне використання природних ресурсів</t>
  </si>
  <si>
    <t>Цільові фонди, утворені органами місцевого самоврядування</t>
  </si>
  <si>
    <t>Органи місцевого самоврядування</t>
  </si>
  <si>
    <t>Оплата праці працівників бюджетних установ</t>
  </si>
  <si>
    <t>Заробітна плата</t>
  </si>
  <si>
    <t>Нарахування на заробітну плату</t>
  </si>
  <si>
    <t>Оплата інших  послуг та інші видатки</t>
  </si>
  <si>
    <t>Оплата водопостачання і водовідведення</t>
  </si>
  <si>
    <t>Оплата електроенергії</t>
  </si>
  <si>
    <t>Оплата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</si>
  <si>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</si>
  <si>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Реконструкція адміністративних об"єктів</t>
  </si>
  <si>
    <t>Спецiальнi монтажно-експлуатаційні підрозділи</t>
  </si>
  <si>
    <t>Освіта</t>
  </si>
  <si>
    <t>Оплата інших енергоносіїв</t>
  </si>
  <si>
    <t>інші поточні трансферти населенню</t>
  </si>
  <si>
    <t>Капітальний ремонт інших об'їктів</t>
  </si>
  <si>
    <t>Реконструкція інших об"їктів</t>
  </si>
  <si>
    <t>Дошкiльнi заклади освіти</t>
  </si>
  <si>
    <t>Загальноосвiтнi школи (в т.ч. школа-дитячий садок, інтернат при школі), спецiалiзованi школи, ліцеї,</t>
  </si>
  <si>
    <t>Спецiальнi загальноосвiтнi школи-iнтернати, школи та iншi заклади освіти для дітей з вадами у фізичн</t>
  </si>
  <si>
    <t>Позашкiльнi заклади освіти, заходи iз позашкільної роботи з дітьми</t>
  </si>
  <si>
    <t>Заходи з оздоровлення та відпочинку дітей (крім заходів з реалізації регіональних програм  відпочинк</t>
  </si>
  <si>
    <t>Методична робота, iншi заходи у сфері народної освіти</t>
  </si>
  <si>
    <t>Централiзованi бухгалтерії обласних, міських, районних відділів освіти</t>
  </si>
  <si>
    <t>Групи  централізованого господарського обслуговування</t>
  </si>
  <si>
    <t>Iншi заклади освіти</t>
  </si>
  <si>
    <t>Допомога дітям-сиротам та дітям, позбавленим батьківського піклування, яким виповнюїться 18 років</t>
  </si>
  <si>
    <t>Здійснення виплат, визначених Законом України іПро реструктуризацію заборгованості з виплат, передба</t>
  </si>
  <si>
    <t>Виплата пенсій і допомоги</t>
  </si>
  <si>
    <t>Лікарні</t>
  </si>
  <si>
    <t>Пологові будинки</t>
  </si>
  <si>
    <t>Полiклiнiки i амбулаторії (крім спецiалiзованих полiклiнiк та загальних i спецiалiзованих стоматолог</t>
  </si>
  <si>
    <t>Загальні i спецiалiзованi стоматологiчнi полiклiнiки</t>
  </si>
  <si>
    <t>Центри здоров'я i заходи у сфері санітарної освіти</t>
  </si>
  <si>
    <t>Iншi заходи по охороні здоров'я</t>
  </si>
  <si>
    <t>Служби технічного нагляду за будівництвом та капітальним ремонтом</t>
  </si>
  <si>
    <t>Централiзованi бухгалтерії</t>
  </si>
  <si>
    <t>Забезпечення інсуліном хворих на цукровий діабет</t>
  </si>
  <si>
    <t>Соціальний захист та соціальне забезпечення</t>
  </si>
  <si>
    <t>Субсидії та поточні трансферти підприїмствам  (установам, організаціям)</t>
  </si>
  <si>
    <t>Пільги ветеранам війни та праці, реабілітованим громадянам, які стали інвалідами внаслідок репресій,</t>
  </si>
  <si>
    <t>Пільги ветеранам війни i праці на придбання твердого палива та скрапленого газу</t>
  </si>
  <si>
    <t>інші пільги ветеранам війни та праці, реабілітованим громадянам, які стали інвалідами внаслідок репр</t>
  </si>
  <si>
    <t>Пільги ветеранам військової служби та ветеранам органів внутрішніх справ, ветеранам державної пожежн</t>
  </si>
  <si>
    <t>інші пільги ветеранам військової служби, ветеранам органів  внутрішніх справ та ветеранам державної</t>
  </si>
  <si>
    <t>Пільги громадянам, які постраждали внаслідок Чорнобильської катастрофи на житлово-комунальні послуги</t>
  </si>
  <si>
    <t>Пільги громадянам, які постраждали внаслідок Чорнобильської катастрофи на придбання твердого палива</t>
  </si>
  <si>
    <t>інші пільги громадянам, які постраждали внаслідок Чорнобильської катастрофи</t>
  </si>
  <si>
    <t>Пільги громадянам, передбачені пунктом "ї" частини першої статті 77 Основ законодавства про охорону</t>
  </si>
  <si>
    <t>Допомога у зв'язку з вагітністю і пологами</t>
  </si>
  <si>
    <t>Допомога на догляд за дитиною віком до 3 років незастрахованим матерям</t>
  </si>
  <si>
    <t>Одноразова допомога при народженні дитини</t>
  </si>
  <si>
    <t>Допомога на дітей, які перебувають під опікою чи піклуванням</t>
  </si>
  <si>
    <t>Допомога на дітей одиноким матерям</t>
  </si>
  <si>
    <t>Державна соціальна допомога малозабезпеченим сім'ям</t>
  </si>
  <si>
    <t>Додаткові виплати населенню на покриття витрат на оплату житлово-комунальних послуг</t>
  </si>
  <si>
    <t>Iншi видатки на соціальний захист населення</t>
  </si>
  <si>
    <t>Утримання центрів соціальних служб для сім"ї, дітей та молоді</t>
  </si>
  <si>
    <t>Програми i заходи центрів соціальних служб для сім"ї, дітей та молоді</t>
  </si>
  <si>
    <t>Соціальні програми i заходи державних органів у справах молоді</t>
  </si>
  <si>
    <t>Фінансова підтримка громадських організацій інвалідів і ветеранів</t>
  </si>
  <si>
    <t>Державна соціальна допомога інвалідам з дитинства та дітям інвалідам</t>
  </si>
  <si>
    <t>Капітальні трансферти підприїмствам (установам, організаціям)</t>
  </si>
  <si>
    <t>Капітальний ремонт житлового фонду місцевих органів влади</t>
  </si>
  <si>
    <t>Дотація житлово-комунальному господарству</t>
  </si>
  <si>
    <t>Благоустрій міст, сіл, селищ</t>
  </si>
  <si>
    <t>Комбінати комунальних підприїмств, районні виробничі об'їднання та iншi підприїмства, установи та ор</t>
  </si>
  <si>
    <t>Школи естетичного виховання дітей</t>
  </si>
  <si>
    <t>Фізична культура i спорт</t>
  </si>
  <si>
    <t>Проведення навчально-тренувальних зборів i змагань</t>
  </si>
  <si>
    <t>Утримання та навчально-тренувальна робота дитячо-юнацьких спортивних шкіл</t>
  </si>
  <si>
    <t>Фінансова підтримка спортивних споруд</t>
  </si>
  <si>
    <t>Будівництво</t>
  </si>
  <si>
    <t>Будівництво (придбання) житла</t>
  </si>
  <si>
    <t>Житлове будівництво і придбання житла військовослужбовцям та особам рядового і начальницького складу</t>
  </si>
  <si>
    <t>Транспорт, дорожнї господарство, зв'язок, телекомунiкацiї та інформатика</t>
  </si>
  <si>
    <t>Компенсаційні виплати на пільговий проїзд автомобільним транспортом окремим категоріям громадян</t>
  </si>
  <si>
    <t>Компенсацiйнi виплати за пільговий проїзд окремих категорій громадян на водному транспорті</t>
  </si>
  <si>
    <t>Компенсацiйнi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</si>
  <si>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</si>
  <si>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інші заходи у сфері електротранспорту</t>
  </si>
  <si>
    <t>Iншi послуги, пов'язані з економічною дiяльнiстю</t>
  </si>
  <si>
    <t>Підтримка малого і середнього підприїмництва</t>
  </si>
  <si>
    <t>Iншi природоохоронні заходи</t>
  </si>
  <si>
    <t>Запобігання та лiквiдацiя надзвичайних ситуацій та наслiдкiв стихійного лиха</t>
  </si>
  <si>
    <t>Видатки на запобігання та лiквiдацiю надзвичайних ситуацій та наслiдкiв стихійного лиха</t>
  </si>
  <si>
    <t>Заходи з організації рятування на водах</t>
  </si>
  <si>
    <t>Обслуговування внутрішнього боргу</t>
  </si>
  <si>
    <t>Виплата процентів (доходу) за зобов'язаннями</t>
  </si>
  <si>
    <t>інші видатки</t>
  </si>
  <si>
    <t>Дослідження і розробки, окремі заходи розвитку по реалізації державних (регіональних) програм</t>
  </si>
  <si>
    <t>Разом видатків</t>
  </si>
  <si>
    <t>Реконструкція адміністративних об"їктів</t>
  </si>
  <si>
    <t>Кошти, що передаються до державного бюджету з бюджету Автономної Республіки Крим, обласних і районни</t>
  </si>
  <si>
    <t>Субвенція з місцевого бюджету державному бюджету на виконання програм соціально-економічного та куль</t>
  </si>
  <si>
    <t>Дотації вирівнювання, що передаються з районних та міських (міст Київа і Севастополя, міст республік</t>
  </si>
  <si>
    <t>Кошти, що передаються із загального фонду бюджету до бюджету розвитку (спеціального фонду)</t>
  </si>
  <si>
    <t>Всього за тимчасовою класифікаціїю видатків та кредитування місцевих бюджетів</t>
  </si>
  <si>
    <t>Реконструкція інших об"єктів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</si>
</sst>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 Cyr"/>
      <family val="0"/>
    </font>
    <font>
      <i/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1" fontId="0" fillId="0" borderId="1" xfId="0" applyNumberFormat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2" fillId="0" borderId="1" xfId="17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49" fontId="2" fillId="2" borderId="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2" borderId="3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2" borderId="4" xfId="0" applyNumberFormat="1" applyFont="1" applyFill="1" applyBorder="1" applyAlignment="1" applyProtection="1">
      <alignment horizontal="center" vertical="center" textRotation="90" wrapText="1"/>
      <protection hidden="1"/>
    </xf>
    <xf numFmtId="49" fontId="4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5" xfId="0" applyNumberFormat="1" applyBorder="1" applyAlignment="1">
      <alignment wrapText="1"/>
    </xf>
    <xf numFmtId="49" fontId="4" fillId="2" borderId="1" xfId="0" applyNumberFormat="1" applyFont="1" applyFill="1" applyBorder="1" applyAlignment="1" applyProtection="1">
      <alignment horizontal="center" wrapText="1"/>
      <protection hidden="1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7" applyFont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wrapText="1"/>
    </xf>
    <xf numFmtId="1" fontId="7" fillId="0" borderId="1" xfId="0" applyNumberFormat="1" applyFont="1" applyBorder="1" applyAlignment="1">
      <alignment/>
    </xf>
    <xf numFmtId="1" fontId="7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wrapText="1"/>
    </xf>
    <xf numFmtId="1" fontId="8" fillId="0" borderId="1" xfId="0" applyNumberFormat="1" applyFont="1" applyBorder="1" applyAlignment="1">
      <alignment/>
    </xf>
    <xf numFmtId="1" fontId="8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1" fontId="9" fillId="0" borderId="1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wrapText="1"/>
    </xf>
    <xf numFmtId="1" fontId="9" fillId="0" borderId="1" xfId="0" applyNumberFormat="1" applyFont="1" applyBorder="1" applyAlignment="1">
      <alignment/>
    </xf>
    <xf numFmtId="1" fontId="9" fillId="0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1" fontId="8" fillId="0" borderId="0" xfId="0" applyNumberFormat="1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Додаток 4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6"/>
  <sheetViews>
    <sheetView tabSelected="1" view="pageBreakPreview" zoomScale="75" zoomScaleSheetLayoutView="75" workbookViewId="0" topLeftCell="A1">
      <selection activeCell="D6" sqref="D6"/>
    </sheetView>
  </sheetViews>
  <sheetFormatPr defaultColWidth="9.00390625" defaultRowHeight="12.75"/>
  <cols>
    <col min="1" max="1" width="9.00390625" style="1" customWidth="1"/>
    <col min="2" max="2" width="42.75390625" style="1" customWidth="1"/>
    <col min="3" max="3" width="14.125" style="1" customWidth="1"/>
    <col min="4" max="4" width="12.25390625" style="1" customWidth="1"/>
    <col min="5" max="5" width="8.875" style="1" customWidth="1"/>
    <col min="6" max="6" width="13.875" style="1" customWidth="1"/>
    <col min="7" max="7" width="11.875" style="1" customWidth="1"/>
    <col min="8" max="8" width="8.75390625" style="1" customWidth="1"/>
    <col min="9" max="9" width="12.75390625" style="0" customWidth="1"/>
  </cols>
  <sheetData>
    <row r="1" spans="1:8" s="4" customFormat="1" ht="18.75">
      <c r="A1" s="8" t="s">
        <v>71</v>
      </c>
      <c r="B1" s="8"/>
      <c r="C1" s="8"/>
      <c r="D1" s="8"/>
      <c r="E1" s="8"/>
      <c r="F1" s="8"/>
      <c r="G1" s="8"/>
      <c r="H1" s="8"/>
    </row>
    <row r="2" spans="1:8" s="5" customFormat="1" ht="15.75">
      <c r="A2" s="9" t="s">
        <v>72</v>
      </c>
      <c r="B2" s="9"/>
      <c r="C2" s="9"/>
      <c r="D2" s="9"/>
      <c r="E2" s="9"/>
      <c r="F2" s="9"/>
      <c r="G2" s="9"/>
      <c r="H2" s="9"/>
    </row>
    <row r="3" spans="1:8" s="6" customFormat="1" ht="19.5" customHeight="1">
      <c r="A3" s="10" t="s">
        <v>64</v>
      </c>
      <c r="B3" s="13" t="s">
        <v>63</v>
      </c>
      <c r="C3" s="17" t="s">
        <v>65</v>
      </c>
      <c r="D3" s="17"/>
      <c r="E3" s="17"/>
      <c r="F3" s="18" t="s">
        <v>66</v>
      </c>
      <c r="G3" s="18"/>
      <c r="H3" s="18"/>
    </row>
    <row r="4" spans="1:8" s="6" customFormat="1" ht="21.75" customHeight="1">
      <c r="A4" s="11"/>
      <c r="B4" s="14"/>
      <c r="C4" s="19" t="s">
        <v>67</v>
      </c>
      <c r="D4" s="7" t="s">
        <v>68</v>
      </c>
      <c r="E4" s="7" t="s">
        <v>69</v>
      </c>
      <c r="F4" s="7" t="s">
        <v>70</v>
      </c>
      <c r="G4" s="7" t="s">
        <v>68</v>
      </c>
      <c r="H4" s="7" t="s">
        <v>69</v>
      </c>
    </row>
    <row r="5" spans="1:8" s="6" customFormat="1" ht="45.75" customHeight="1">
      <c r="A5" s="12"/>
      <c r="B5" s="15"/>
      <c r="C5" s="19"/>
      <c r="D5" s="7"/>
      <c r="E5" s="7"/>
      <c r="F5" s="7"/>
      <c r="G5" s="7"/>
      <c r="H5" s="7"/>
    </row>
    <row r="6" spans="1:9" s="33" customFormat="1" ht="12.75">
      <c r="A6" s="29">
        <v>10116</v>
      </c>
      <c r="B6" s="30" t="s">
        <v>117</v>
      </c>
      <c r="C6" s="31">
        <f>C7+C31</f>
        <v>25619825</v>
      </c>
      <c r="D6" s="31">
        <v>25386728</v>
      </c>
      <c r="E6" s="31">
        <f>D6/C6*100</f>
        <v>99.09016942933842</v>
      </c>
      <c r="F6" s="32">
        <v>226040</v>
      </c>
      <c r="G6" s="32">
        <v>168824</v>
      </c>
      <c r="H6" s="31">
        <f>G6/F6*100</f>
        <v>74.68766589984074</v>
      </c>
      <c r="I6" s="41"/>
    </row>
    <row r="7" spans="1:8" s="27" customFormat="1" ht="12.75">
      <c r="A7" s="23">
        <v>1000</v>
      </c>
      <c r="B7" s="24" t="s">
        <v>103</v>
      </c>
      <c r="C7" s="25">
        <f>C8+C28</f>
        <v>25320370</v>
      </c>
      <c r="D7" s="25">
        <v>25087618</v>
      </c>
      <c r="E7" s="25">
        <f aca="true" t="shared" si="0" ref="E7:E70">D7/C7*100</f>
        <v>99.08077172647951</v>
      </c>
      <c r="F7" s="26">
        <v>221340</v>
      </c>
      <c r="G7" s="26">
        <v>164140</v>
      </c>
      <c r="H7" s="25">
        <f aca="true" t="shared" si="1" ref="H7:H70">G7/F7*100</f>
        <v>74.15740489744285</v>
      </c>
    </row>
    <row r="8" spans="1:8" s="27" customFormat="1" ht="12.75">
      <c r="A8" s="23">
        <v>1100</v>
      </c>
      <c r="B8" s="24" t="s">
        <v>90</v>
      </c>
      <c r="C8" s="25">
        <f>C9+C11+C12+C20+C21+C26</f>
        <v>25088264</v>
      </c>
      <c r="D8" s="25">
        <v>24855512</v>
      </c>
      <c r="E8" s="25">
        <f t="shared" si="0"/>
        <v>99.07226741555334</v>
      </c>
      <c r="F8" s="26">
        <v>221340</v>
      </c>
      <c r="G8" s="26">
        <v>164140</v>
      </c>
      <c r="H8" s="25">
        <f t="shared" si="1"/>
        <v>74.15740489744285</v>
      </c>
    </row>
    <row r="9" spans="1:8" s="27" customFormat="1" ht="25.5">
      <c r="A9" s="23">
        <v>1110</v>
      </c>
      <c r="B9" s="24" t="s">
        <v>118</v>
      </c>
      <c r="C9" s="25">
        <f>C10</f>
        <v>14586658</v>
      </c>
      <c r="D9" s="25">
        <v>14528337</v>
      </c>
      <c r="E9" s="25">
        <f t="shared" si="0"/>
        <v>99.60017572222506</v>
      </c>
      <c r="F9" s="26">
        <v>14438</v>
      </c>
      <c r="G9" s="28"/>
      <c r="H9" s="25">
        <f t="shared" si="1"/>
        <v>0</v>
      </c>
    </row>
    <row r="10" spans="1:8" s="27" customFormat="1" ht="12.75">
      <c r="A10" s="23">
        <v>1111</v>
      </c>
      <c r="B10" s="24" t="s">
        <v>119</v>
      </c>
      <c r="C10" s="25">
        <f>14614465-27807</f>
        <v>14586658</v>
      </c>
      <c r="D10" s="25">
        <v>14528337</v>
      </c>
      <c r="E10" s="25">
        <f t="shared" si="0"/>
        <v>99.60017572222506</v>
      </c>
      <c r="F10" s="26">
        <v>14438</v>
      </c>
      <c r="G10" s="28"/>
      <c r="H10" s="25">
        <f t="shared" si="1"/>
        <v>0</v>
      </c>
    </row>
    <row r="11" spans="1:8" s="27" customFormat="1" ht="12.75">
      <c r="A11" s="23">
        <v>1120</v>
      </c>
      <c r="B11" s="24" t="s">
        <v>120</v>
      </c>
      <c r="C11" s="25">
        <f>5421273-10288</f>
        <v>5410985</v>
      </c>
      <c r="D11" s="25">
        <v>5367175</v>
      </c>
      <c r="E11" s="25">
        <f t="shared" si="0"/>
        <v>99.1903507402072</v>
      </c>
      <c r="F11" s="26">
        <v>4684</v>
      </c>
      <c r="G11" s="28"/>
      <c r="H11" s="25">
        <f t="shared" si="1"/>
        <v>0</v>
      </c>
    </row>
    <row r="12" spans="1:8" s="27" customFormat="1" ht="25.5">
      <c r="A12" s="23">
        <v>1130</v>
      </c>
      <c r="B12" s="24" t="s">
        <v>91</v>
      </c>
      <c r="C12" s="25">
        <f>SUM(C13:C19)</f>
        <v>4160362</v>
      </c>
      <c r="D12" s="25">
        <v>4093737</v>
      </c>
      <c r="E12" s="25">
        <f t="shared" si="0"/>
        <v>98.39857685461024</v>
      </c>
      <c r="F12" s="26">
        <v>94027</v>
      </c>
      <c r="G12" s="26">
        <v>77025</v>
      </c>
      <c r="H12" s="25">
        <f t="shared" si="1"/>
        <v>81.91795973496974</v>
      </c>
    </row>
    <row r="13" spans="1:8" s="27" customFormat="1" ht="25.5">
      <c r="A13" s="23">
        <v>1131</v>
      </c>
      <c r="B13" s="24" t="s">
        <v>104</v>
      </c>
      <c r="C13" s="25">
        <f>654551-2259</f>
        <v>652292</v>
      </c>
      <c r="D13" s="25">
        <v>648671</v>
      </c>
      <c r="E13" s="25">
        <f t="shared" si="0"/>
        <v>99.444880513635</v>
      </c>
      <c r="F13" s="26">
        <v>42001</v>
      </c>
      <c r="G13" s="26">
        <v>35399</v>
      </c>
      <c r="H13" s="25">
        <f t="shared" si="1"/>
        <v>84.28132663508012</v>
      </c>
    </row>
    <row r="14" spans="1:8" s="27" customFormat="1" ht="12.75">
      <c r="A14" s="23">
        <v>1134</v>
      </c>
      <c r="B14" s="24" t="s">
        <v>101</v>
      </c>
      <c r="C14" s="25">
        <v>4926</v>
      </c>
      <c r="D14" s="25">
        <v>4926</v>
      </c>
      <c r="E14" s="25">
        <f t="shared" si="0"/>
        <v>100</v>
      </c>
      <c r="F14" s="28"/>
      <c r="G14" s="28"/>
      <c r="H14" s="25"/>
    </row>
    <row r="15" spans="1:8" s="27" customFormat="1" ht="25.5">
      <c r="A15" s="23">
        <v>1135</v>
      </c>
      <c r="B15" s="24" t="s">
        <v>107</v>
      </c>
      <c r="C15" s="25">
        <v>1371537</v>
      </c>
      <c r="D15" s="25">
        <v>1349214</v>
      </c>
      <c r="E15" s="25">
        <f t="shared" si="0"/>
        <v>98.3724099313398</v>
      </c>
      <c r="F15" s="26">
        <v>213</v>
      </c>
      <c r="G15" s="26">
        <v>182</v>
      </c>
      <c r="H15" s="25">
        <f t="shared" si="1"/>
        <v>85.44600938967136</v>
      </c>
    </row>
    <row r="16" spans="1:8" s="27" customFormat="1" ht="12.75">
      <c r="A16" s="23">
        <v>1136</v>
      </c>
      <c r="B16" s="24" t="s">
        <v>10</v>
      </c>
      <c r="C16" s="25">
        <v>27287</v>
      </c>
      <c r="D16" s="25">
        <v>27145</v>
      </c>
      <c r="E16" s="25">
        <f t="shared" si="0"/>
        <v>99.47960567303112</v>
      </c>
      <c r="F16" s="28"/>
      <c r="G16" s="28"/>
      <c r="H16" s="25"/>
    </row>
    <row r="17" spans="1:8" s="27" customFormat="1" ht="38.25">
      <c r="A17" s="23">
        <v>1137</v>
      </c>
      <c r="B17" s="24" t="s">
        <v>92</v>
      </c>
      <c r="C17" s="25">
        <f>480224-1352</f>
        <v>478872</v>
      </c>
      <c r="D17" s="25">
        <v>474579</v>
      </c>
      <c r="E17" s="25">
        <f t="shared" si="0"/>
        <v>99.10351826792963</v>
      </c>
      <c r="F17" s="26">
        <v>25422</v>
      </c>
      <c r="G17" s="26">
        <v>23483</v>
      </c>
      <c r="H17" s="25">
        <f t="shared" si="1"/>
        <v>92.37274801353159</v>
      </c>
    </row>
    <row r="18" spans="1:8" s="27" customFormat="1" ht="12.75">
      <c r="A18" s="23">
        <v>1138</v>
      </c>
      <c r="B18" s="24" t="s">
        <v>13</v>
      </c>
      <c r="C18" s="25">
        <f>645496-1100</f>
        <v>644396</v>
      </c>
      <c r="D18" s="25">
        <v>623058</v>
      </c>
      <c r="E18" s="25">
        <f t="shared" si="0"/>
        <v>96.68868211472449</v>
      </c>
      <c r="F18" s="26">
        <v>8864</v>
      </c>
      <c r="G18" s="26">
        <v>3292</v>
      </c>
      <c r="H18" s="25">
        <f t="shared" si="1"/>
        <v>37.13898916967509</v>
      </c>
    </row>
    <row r="19" spans="1:8" s="27" customFormat="1" ht="12.75">
      <c r="A19" s="23">
        <v>1139</v>
      </c>
      <c r="B19" s="24" t="s">
        <v>121</v>
      </c>
      <c r="C19" s="25">
        <f>982192-1140</f>
        <v>981052</v>
      </c>
      <c r="D19" s="25">
        <v>966144</v>
      </c>
      <c r="E19" s="25">
        <f t="shared" si="0"/>
        <v>98.48040674704296</v>
      </c>
      <c r="F19" s="26">
        <v>17527</v>
      </c>
      <c r="G19" s="26">
        <v>14669</v>
      </c>
      <c r="H19" s="25">
        <f t="shared" si="1"/>
        <v>83.69372967421693</v>
      </c>
    </row>
    <row r="20" spans="1:8" s="27" customFormat="1" ht="12.75">
      <c r="A20" s="23">
        <v>1140</v>
      </c>
      <c r="B20" s="24" t="s">
        <v>73</v>
      </c>
      <c r="C20" s="25">
        <v>108987</v>
      </c>
      <c r="D20" s="25">
        <v>106319</v>
      </c>
      <c r="E20" s="25">
        <f t="shared" si="0"/>
        <v>97.5520016148715</v>
      </c>
      <c r="F20" s="26">
        <v>137</v>
      </c>
      <c r="G20" s="26">
        <v>136</v>
      </c>
      <c r="H20" s="25">
        <f t="shared" si="1"/>
        <v>99.27007299270073</v>
      </c>
    </row>
    <row r="21" spans="1:8" s="27" customFormat="1" ht="12.75">
      <c r="A21" s="23">
        <v>1160</v>
      </c>
      <c r="B21" s="24" t="s">
        <v>108</v>
      </c>
      <c r="C21" s="25">
        <f>804972-900</f>
        <v>804072</v>
      </c>
      <c r="D21" s="25">
        <v>743744</v>
      </c>
      <c r="E21" s="25">
        <f t="shared" si="0"/>
        <v>92.49718930643027</v>
      </c>
      <c r="F21" s="26">
        <v>108054</v>
      </c>
      <c r="G21" s="26">
        <v>86979</v>
      </c>
      <c r="H21" s="25">
        <f t="shared" si="1"/>
        <v>80.49586317952135</v>
      </c>
    </row>
    <row r="22" spans="1:8" s="27" customFormat="1" ht="12.75">
      <c r="A22" s="23">
        <v>1161</v>
      </c>
      <c r="B22" s="24" t="s">
        <v>18</v>
      </c>
      <c r="C22" s="25">
        <f>421117-800</f>
        <v>420317</v>
      </c>
      <c r="D22" s="25">
        <v>390897</v>
      </c>
      <c r="E22" s="25">
        <f t="shared" si="0"/>
        <v>93.00052103531382</v>
      </c>
      <c r="F22" s="26">
        <v>43786</v>
      </c>
      <c r="G22" s="26">
        <v>31729</v>
      </c>
      <c r="H22" s="25">
        <f t="shared" si="1"/>
        <v>72.46380121500022</v>
      </c>
    </row>
    <row r="23" spans="1:8" s="27" customFormat="1" ht="12.75">
      <c r="A23" s="23">
        <v>1162</v>
      </c>
      <c r="B23" s="24" t="s">
        <v>122</v>
      </c>
      <c r="C23" s="25">
        <v>68871</v>
      </c>
      <c r="D23" s="25">
        <v>61460</v>
      </c>
      <c r="E23" s="25">
        <f t="shared" si="0"/>
        <v>89.23930246402695</v>
      </c>
      <c r="F23" s="26">
        <v>8166</v>
      </c>
      <c r="G23" s="26">
        <v>6550</v>
      </c>
      <c r="H23" s="25">
        <f t="shared" si="1"/>
        <v>80.21062943913789</v>
      </c>
    </row>
    <row r="24" spans="1:8" s="27" customFormat="1" ht="12.75">
      <c r="A24" s="23">
        <v>1163</v>
      </c>
      <c r="B24" s="24" t="s">
        <v>123</v>
      </c>
      <c r="C24" s="25">
        <f>212532-100</f>
        <v>212432</v>
      </c>
      <c r="D24" s="25">
        <v>192802</v>
      </c>
      <c r="E24" s="25">
        <f t="shared" si="0"/>
        <v>90.7593959478798</v>
      </c>
      <c r="F24" s="26">
        <v>54177</v>
      </c>
      <c r="G24" s="26">
        <v>47269</v>
      </c>
      <c r="H24" s="25">
        <f t="shared" si="1"/>
        <v>87.24920169075438</v>
      </c>
    </row>
    <row r="25" spans="1:8" s="27" customFormat="1" ht="12.75">
      <c r="A25" s="23">
        <v>1165</v>
      </c>
      <c r="B25" s="24" t="s">
        <v>124</v>
      </c>
      <c r="C25" s="25">
        <v>102452</v>
      </c>
      <c r="D25" s="25">
        <v>98585</v>
      </c>
      <c r="E25" s="25">
        <f t="shared" si="0"/>
        <v>96.22554952563152</v>
      </c>
      <c r="F25" s="26">
        <v>1925</v>
      </c>
      <c r="G25" s="26">
        <v>1431</v>
      </c>
      <c r="H25" s="25">
        <f t="shared" si="1"/>
        <v>74.33766233766234</v>
      </c>
    </row>
    <row r="26" spans="1:8" s="27" customFormat="1" ht="25.5">
      <c r="A26" s="23">
        <v>1170</v>
      </c>
      <c r="B26" s="24" t="s">
        <v>109</v>
      </c>
      <c r="C26" s="25">
        <v>17200</v>
      </c>
      <c r="D26" s="25">
        <v>16200</v>
      </c>
      <c r="E26" s="25">
        <f t="shared" si="0"/>
        <v>94.18604651162791</v>
      </c>
      <c r="F26" s="28"/>
      <c r="G26" s="28"/>
      <c r="H26" s="25"/>
    </row>
    <row r="27" spans="1:8" s="27" customFormat="1" ht="38.25">
      <c r="A27" s="23">
        <v>1172</v>
      </c>
      <c r="B27" s="24" t="s">
        <v>125</v>
      </c>
      <c r="C27" s="25">
        <v>17200</v>
      </c>
      <c r="D27" s="25">
        <v>16200</v>
      </c>
      <c r="E27" s="25">
        <f t="shared" si="0"/>
        <v>94.18604651162791</v>
      </c>
      <c r="F27" s="28"/>
      <c r="G27" s="28"/>
      <c r="H27" s="25"/>
    </row>
    <row r="28" spans="1:8" s="27" customFormat="1" ht="12.75">
      <c r="A28" s="23">
        <v>1300</v>
      </c>
      <c r="B28" s="24" t="s">
        <v>112</v>
      </c>
      <c r="C28" s="25">
        <v>232106</v>
      </c>
      <c r="D28" s="25">
        <v>232106</v>
      </c>
      <c r="E28" s="25">
        <f t="shared" si="0"/>
        <v>100</v>
      </c>
      <c r="F28" s="28"/>
      <c r="G28" s="28"/>
      <c r="H28" s="25"/>
    </row>
    <row r="29" spans="1:8" s="27" customFormat="1" ht="12.75">
      <c r="A29" s="23">
        <v>1340</v>
      </c>
      <c r="B29" s="24" t="s">
        <v>78</v>
      </c>
      <c r="C29" s="25">
        <v>232106</v>
      </c>
      <c r="D29" s="25">
        <v>232106</v>
      </c>
      <c r="E29" s="25">
        <f t="shared" si="0"/>
        <v>100</v>
      </c>
      <c r="F29" s="28"/>
      <c r="G29" s="28"/>
      <c r="H29" s="25"/>
    </row>
    <row r="30" spans="1:8" s="27" customFormat="1" ht="12.75">
      <c r="A30" s="23">
        <v>1343</v>
      </c>
      <c r="B30" s="24" t="s">
        <v>79</v>
      </c>
      <c r="C30" s="25">
        <v>232106</v>
      </c>
      <c r="D30" s="25">
        <v>232106</v>
      </c>
      <c r="E30" s="25">
        <f t="shared" si="0"/>
        <v>100</v>
      </c>
      <c r="F30" s="28"/>
      <c r="G30" s="28"/>
      <c r="H30" s="25"/>
    </row>
    <row r="31" spans="1:8" s="27" customFormat="1" ht="12.75">
      <c r="A31" s="23">
        <v>2000</v>
      </c>
      <c r="B31" s="24" t="s">
        <v>96</v>
      </c>
      <c r="C31" s="25">
        <v>299455</v>
      </c>
      <c r="D31" s="25">
        <v>299110</v>
      </c>
      <c r="E31" s="25">
        <f t="shared" si="0"/>
        <v>99.88479070311065</v>
      </c>
      <c r="F31" s="26">
        <v>4700</v>
      </c>
      <c r="G31" s="26">
        <v>4684</v>
      </c>
      <c r="H31" s="25">
        <f t="shared" si="1"/>
        <v>99.65957446808511</v>
      </c>
    </row>
    <row r="32" spans="1:8" s="27" customFormat="1" ht="12.75">
      <c r="A32" s="23">
        <v>2100</v>
      </c>
      <c r="B32" s="24" t="s">
        <v>97</v>
      </c>
      <c r="C32" s="25">
        <v>299455</v>
      </c>
      <c r="D32" s="25">
        <v>299110</v>
      </c>
      <c r="E32" s="25">
        <f t="shared" si="0"/>
        <v>99.88479070311065</v>
      </c>
      <c r="F32" s="26">
        <v>4700</v>
      </c>
      <c r="G32" s="26">
        <v>4684</v>
      </c>
      <c r="H32" s="25">
        <f t="shared" si="1"/>
        <v>99.65957446808511</v>
      </c>
    </row>
    <row r="33" spans="1:8" s="27" customFormat="1" ht="25.5">
      <c r="A33" s="23">
        <v>2110</v>
      </c>
      <c r="B33" s="24" t="s">
        <v>114</v>
      </c>
      <c r="C33" s="25">
        <v>142655</v>
      </c>
      <c r="D33" s="25">
        <v>142310</v>
      </c>
      <c r="E33" s="25">
        <f t="shared" si="0"/>
        <v>99.75815779327749</v>
      </c>
      <c r="F33" s="26">
        <v>4700</v>
      </c>
      <c r="G33" s="26">
        <v>4684</v>
      </c>
      <c r="H33" s="25">
        <f t="shared" si="1"/>
        <v>99.65957446808511</v>
      </c>
    </row>
    <row r="34" spans="1:8" s="27" customFormat="1" ht="12.75">
      <c r="A34" s="23">
        <v>2130</v>
      </c>
      <c r="B34" s="24" t="s">
        <v>75</v>
      </c>
      <c r="C34" s="25">
        <v>6800</v>
      </c>
      <c r="D34" s="25">
        <v>6800</v>
      </c>
      <c r="E34" s="25">
        <f t="shared" si="0"/>
        <v>100</v>
      </c>
      <c r="F34" s="28"/>
      <c r="G34" s="28"/>
      <c r="H34" s="25"/>
    </row>
    <row r="35" spans="1:8" s="27" customFormat="1" ht="12.75">
      <c r="A35" s="23">
        <v>2133</v>
      </c>
      <c r="B35" s="24" t="s">
        <v>76</v>
      </c>
      <c r="C35" s="25">
        <v>6800</v>
      </c>
      <c r="D35" s="25">
        <v>6800</v>
      </c>
      <c r="E35" s="25">
        <f t="shared" si="0"/>
        <v>100</v>
      </c>
      <c r="F35" s="28"/>
      <c r="G35" s="28"/>
      <c r="H35" s="25"/>
    </row>
    <row r="36" spans="1:8" s="27" customFormat="1" ht="12.75">
      <c r="A36" s="23">
        <v>2140</v>
      </c>
      <c r="B36" s="24" t="s">
        <v>82</v>
      </c>
      <c r="C36" s="25">
        <v>150000</v>
      </c>
      <c r="D36" s="25">
        <v>150000</v>
      </c>
      <c r="E36" s="25">
        <f t="shared" si="0"/>
        <v>100</v>
      </c>
      <c r="F36" s="28"/>
      <c r="G36" s="28"/>
      <c r="H36" s="25"/>
    </row>
    <row r="37" spans="1:8" s="27" customFormat="1" ht="12.75">
      <c r="A37" s="23">
        <v>2142</v>
      </c>
      <c r="B37" s="24" t="s">
        <v>126</v>
      </c>
      <c r="C37" s="25">
        <v>150000</v>
      </c>
      <c r="D37" s="25">
        <v>150000</v>
      </c>
      <c r="E37" s="25">
        <f t="shared" si="0"/>
        <v>100</v>
      </c>
      <c r="F37" s="28"/>
      <c r="G37" s="28"/>
      <c r="H37" s="25"/>
    </row>
    <row r="38" spans="1:8" ht="12.75">
      <c r="A38" s="22">
        <v>61002</v>
      </c>
      <c r="B38" s="16" t="s">
        <v>127</v>
      </c>
      <c r="C38" s="3">
        <v>740000</v>
      </c>
      <c r="D38" s="3">
        <v>739999</v>
      </c>
      <c r="E38" s="3">
        <f t="shared" si="0"/>
        <v>99.99986486486486</v>
      </c>
      <c r="F38" s="21"/>
      <c r="G38" s="21"/>
      <c r="H38" s="3"/>
    </row>
    <row r="39" spans="1:8" s="27" customFormat="1" ht="12.75">
      <c r="A39" s="23" t="s">
        <v>0</v>
      </c>
      <c r="B39" s="24" t="s">
        <v>103</v>
      </c>
      <c r="C39" s="25">
        <v>740000</v>
      </c>
      <c r="D39" s="25">
        <v>739999</v>
      </c>
      <c r="E39" s="25">
        <f t="shared" si="0"/>
        <v>99.99986486486486</v>
      </c>
      <c r="F39" s="28"/>
      <c r="G39" s="28"/>
      <c r="H39" s="25"/>
    </row>
    <row r="40" spans="1:8" s="27" customFormat="1" ht="12.75">
      <c r="A40" s="23" t="s">
        <v>1</v>
      </c>
      <c r="B40" s="24" t="s">
        <v>90</v>
      </c>
      <c r="C40" s="25">
        <v>740000</v>
      </c>
      <c r="D40" s="25">
        <v>739999</v>
      </c>
      <c r="E40" s="25">
        <f t="shared" si="0"/>
        <v>99.99986486486486</v>
      </c>
      <c r="F40" s="28"/>
      <c r="G40" s="28"/>
      <c r="H40" s="25"/>
    </row>
    <row r="41" spans="1:8" s="27" customFormat="1" ht="25.5">
      <c r="A41" s="23" t="s">
        <v>5</v>
      </c>
      <c r="B41" s="24" t="s">
        <v>91</v>
      </c>
      <c r="C41" s="25">
        <v>740000</v>
      </c>
      <c r="D41" s="25">
        <v>739999</v>
      </c>
      <c r="E41" s="25">
        <f t="shared" si="0"/>
        <v>99.99986486486486</v>
      </c>
      <c r="F41" s="28"/>
      <c r="G41" s="28"/>
      <c r="H41" s="25"/>
    </row>
    <row r="42" spans="1:8" s="27" customFormat="1" ht="38.25">
      <c r="A42" s="23" t="s">
        <v>11</v>
      </c>
      <c r="B42" s="24" t="s">
        <v>92</v>
      </c>
      <c r="C42" s="25">
        <v>740000</v>
      </c>
      <c r="D42" s="25">
        <v>739999</v>
      </c>
      <c r="E42" s="25">
        <f t="shared" si="0"/>
        <v>99.99986486486486</v>
      </c>
      <c r="F42" s="28"/>
      <c r="G42" s="28"/>
      <c r="H42" s="25"/>
    </row>
    <row r="43" spans="1:8" s="33" customFormat="1" ht="12.75">
      <c r="A43" s="29">
        <v>70000</v>
      </c>
      <c r="B43" s="30" t="s">
        <v>128</v>
      </c>
      <c r="C43" s="31">
        <v>176624661</v>
      </c>
      <c r="D43" s="31">
        <v>175849675</v>
      </c>
      <c r="E43" s="31">
        <f t="shared" si="0"/>
        <v>99.56122435247023</v>
      </c>
      <c r="F43" s="32">
        <v>17237731</v>
      </c>
      <c r="G43" s="32">
        <v>15966848</v>
      </c>
      <c r="H43" s="31">
        <f t="shared" si="1"/>
        <v>92.6273185258547</v>
      </c>
    </row>
    <row r="44" spans="1:8" s="27" customFormat="1" ht="12.75">
      <c r="A44" s="23" t="s">
        <v>0</v>
      </c>
      <c r="B44" s="24" t="s">
        <v>103</v>
      </c>
      <c r="C44" s="25">
        <v>175393079</v>
      </c>
      <c r="D44" s="25">
        <v>174619087</v>
      </c>
      <c r="E44" s="25">
        <f t="shared" si="0"/>
        <v>99.55871006745939</v>
      </c>
      <c r="F44" s="26">
        <v>13106227</v>
      </c>
      <c r="G44" s="26">
        <v>11984886</v>
      </c>
      <c r="H44" s="25">
        <f t="shared" si="1"/>
        <v>91.44421197649027</v>
      </c>
    </row>
    <row r="45" spans="1:8" s="27" customFormat="1" ht="12.75">
      <c r="A45" s="23" t="s">
        <v>1</v>
      </c>
      <c r="B45" s="24" t="s">
        <v>90</v>
      </c>
      <c r="C45" s="25">
        <v>168803149</v>
      </c>
      <c r="D45" s="25">
        <v>168072543</v>
      </c>
      <c r="E45" s="25">
        <f t="shared" si="0"/>
        <v>99.56718461454767</v>
      </c>
      <c r="F45" s="26">
        <v>13105927</v>
      </c>
      <c r="G45" s="26">
        <v>11984886</v>
      </c>
      <c r="H45" s="25">
        <f t="shared" si="1"/>
        <v>91.44630517169827</v>
      </c>
    </row>
    <row r="46" spans="1:8" s="27" customFormat="1" ht="25.5">
      <c r="A46" s="23" t="s">
        <v>2</v>
      </c>
      <c r="B46" s="24" t="s">
        <v>118</v>
      </c>
      <c r="C46" s="25">
        <v>103430811</v>
      </c>
      <c r="D46" s="25">
        <v>103414494</v>
      </c>
      <c r="E46" s="25">
        <f t="shared" si="0"/>
        <v>99.9842242366252</v>
      </c>
      <c r="F46" s="26">
        <v>1600675</v>
      </c>
      <c r="G46" s="26">
        <v>1414481</v>
      </c>
      <c r="H46" s="25">
        <f t="shared" si="1"/>
        <v>88.36778234182454</v>
      </c>
    </row>
    <row r="47" spans="1:8" s="27" customFormat="1" ht="12.75">
      <c r="A47" s="23" t="s">
        <v>3</v>
      </c>
      <c r="B47" s="24" t="s">
        <v>119</v>
      </c>
      <c r="C47" s="25">
        <v>103430811</v>
      </c>
      <c r="D47" s="25">
        <v>103414494</v>
      </c>
      <c r="E47" s="25">
        <f t="shared" si="0"/>
        <v>99.9842242366252</v>
      </c>
      <c r="F47" s="26">
        <v>1600675</v>
      </c>
      <c r="G47" s="26">
        <v>1414481</v>
      </c>
      <c r="H47" s="25">
        <f t="shared" si="1"/>
        <v>88.36778234182454</v>
      </c>
    </row>
    <row r="48" spans="1:8" s="27" customFormat="1" ht="12.75">
      <c r="A48" s="23" t="s">
        <v>4</v>
      </c>
      <c r="B48" s="24" t="s">
        <v>120</v>
      </c>
      <c r="C48" s="25">
        <v>38613917</v>
      </c>
      <c r="D48" s="25">
        <v>38550288</v>
      </c>
      <c r="E48" s="25">
        <f t="shared" si="0"/>
        <v>99.83521744245733</v>
      </c>
      <c r="F48" s="26">
        <v>590475</v>
      </c>
      <c r="G48" s="26">
        <v>522439</v>
      </c>
      <c r="H48" s="25">
        <f t="shared" si="1"/>
        <v>88.4777509632076</v>
      </c>
    </row>
    <row r="49" spans="1:8" s="27" customFormat="1" ht="25.5">
      <c r="A49" s="23" t="s">
        <v>5</v>
      </c>
      <c r="B49" s="24" t="s">
        <v>91</v>
      </c>
      <c r="C49" s="25">
        <v>8961504</v>
      </c>
      <c r="D49" s="25">
        <v>8621543</v>
      </c>
      <c r="E49" s="25">
        <f t="shared" si="0"/>
        <v>96.2064291886719</v>
      </c>
      <c r="F49" s="26">
        <v>10230489</v>
      </c>
      <c r="G49" s="26">
        <v>9593819</v>
      </c>
      <c r="H49" s="25">
        <f t="shared" si="1"/>
        <v>93.776739313243</v>
      </c>
    </row>
    <row r="50" spans="1:8" s="27" customFormat="1" ht="25.5">
      <c r="A50" s="23" t="s">
        <v>6</v>
      </c>
      <c r="B50" s="24" t="s">
        <v>104</v>
      </c>
      <c r="C50" s="25">
        <v>529951</v>
      </c>
      <c r="D50" s="25">
        <v>507433</v>
      </c>
      <c r="E50" s="25">
        <f t="shared" si="0"/>
        <v>95.75092791597713</v>
      </c>
      <c r="F50" s="26">
        <v>4418360</v>
      </c>
      <c r="G50" s="26">
        <v>4209077</v>
      </c>
      <c r="H50" s="25">
        <f t="shared" si="1"/>
        <v>95.26333300138513</v>
      </c>
    </row>
    <row r="51" spans="1:8" s="27" customFormat="1" ht="12.75">
      <c r="A51" s="23" t="s">
        <v>34</v>
      </c>
      <c r="B51" s="24" t="s">
        <v>105</v>
      </c>
      <c r="C51" s="25">
        <v>5000</v>
      </c>
      <c r="D51" s="25">
        <v>5000</v>
      </c>
      <c r="E51" s="25">
        <f t="shared" si="0"/>
        <v>100</v>
      </c>
      <c r="F51" s="26">
        <v>19859</v>
      </c>
      <c r="G51" s="26">
        <v>14145</v>
      </c>
      <c r="H51" s="25">
        <f t="shared" si="1"/>
        <v>71.22715141749333</v>
      </c>
    </row>
    <row r="52" spans="1:8" s="27" customFormat="1" ht="12.75">
      <c r="A52" s="23" t="s">
        <v>35</v>
      </c>
      <c r="B52" s="24" t="s">
        <v>36</v>
      </c>
      <c r="C52" s="25">
        <v>5546140</v>
      </c>
      <c r="D52" s="25">
        <v>5276193</v>
      </c>
      <c r="E52" s="25">
        <f t="shared" si="0"/>
        <v>95.13270490827855</v>
      </c>
      <c r="F52" s="26">
        <v>4705050</v>
      </c>
      <c r="G52" s="26">
        <v>4494782</v>
      </c>
      <c r="H52" s="25">
        <f t="shared" si="1"/>
        <v>95.53101454819821</v>
      </c>
    </row>
    <row r="53" spans="1:8" s="27" customFormat="1" ht="12.75">
      <c r="A53" s="23" t="s">
        <v>7</v>
      </c>
      <c r="B53" s="24" t="s">
        <v>101</v>
      </c>
      <c r="C53" s="25">
        <v>2000</v>
      </c>
      <c r="D53" s="25">
        <v>1999</v>
      </c>
      <c r="E53" s="25">
        <f t="shared" si="0"/>
        <v>99.95</v>
      </c>
      <c r="F53" s="26">
        <v>122473</v>
      </c>
      <c r="G53" s="26">
        <v>119502</v>
      </c>
      <c r="H53" s="25">
        <f t="shared" si="1"/>
        <v>97.57415920243645</v>
      </c>
    </row>
    <row r="54" spans="1:8" s="27" customFormat="1" ht="25.5">
      <c r="A54" s="23" t="s">
        <v>8</v>
      </c>
      <c r="B54" s="24" t="s">
        <v>107</v>
      </c>
      <c r="C54" s="25">
        <v>249357</v>
      </c>
      <c r="D54" s="25">
        <v>249012</v>
      </c>
      <c r="E54" s="25">
        <f t="shared" si="0"/>
        <v>99.86164414875059</v>
      </c>
      <c r="F54" s="26">
        <v>200334</v>
      </c>
      <c r="G54" s="26">
        <v>158653</v>
      </c>
      <c r="H54" s="25">
        <f t="shared" si="1"/>
        <v>79.19424560983158</v>
      </c>
    </row>
    <row r="55" spans="1:8" s="27" customFormat="1" ht="12.75">
      <c r="A55" s="23" t="s">
        <v>9</v>
      </c>
      <c r="B55" s="24" t="s">
        <v>10</v>
      </c>
      <c r="C55" s="25">
        <v>9</v>
      </c>
      <c r="D55" s="25">
        <v>3</v>
      </c>
      <c r="E55" s="25">
        <f t="shared" si="0"/>
        <v>33.33333333333333</v>
      </c>
      <c r="F55" s="28"/>
      <c r="G55" s="28"/>
      <c r="H55" s="25"/>
    </row>
    <row r="56" spans="1:8" s="27" customFormat="1" ht="38.25">
      <c r="A56" s="23" t="s">
        <v>11</v>
      </c>
      <c r="B56" s="24" t="s">
        <v>92</v>
      </c>
      <c r="C56" s="25">
        <v>1280518</v>
      </c>
      <c r="D56" s="25">
        <v>1267516</v>
      </c>
      <c r="E56" s="25">
        <f t="shared" si="0"/>
        <v>98.9846296576854</v>
      </c>
      <c r="F56" s="26">
        <v>343596</v>
      </c>
      <c r="G56" s="26">
        <v>270509</v>
      </c>
      <c r="H56" s="25">
        <f t="shared" si="1"/>
        <v>78.72879777413009</v>
      </c>
    </row>
    <row r="57" spans="1:8" s="27" customFormat="1" ht="12.75">
      <c r="A57" s="23" t="s">
        <v>12</v>
      </c>
      <c r="B57" s="24" t="s">
        <v>13</v>
      </c>
      <c r="C57" s="25">
        <v>297584</v>
      </c>
      <c r="D57" s="25">
        <v>290940</v>
      </c>
      <c r="E57" s="25">
        <f t="shared" si="0"/>
        <v>97.7673530834991</v>
      </c>
      <c r="F57" s="26">
        <v>61425</v>
      </c>
      <c r="G57" s="26">
        <v>40484</v>
      </c>
      <c r="H57" s="25">
        <f t="shared" si="1"/>
        <v>65.90801790801791</v>
      </c>
    </row>
    <row r="58" spans="1:8" s="27" customFormat="1" ht="12.75">
      <c r="A58" s="23" t="s">
        <v>14</v>
      </c>
      <c r="B58" s="24" t="s">
        <v>121</v>
      </c>
      <c r="C58" s="25">
        <v>1050945</v>
      </c>
      <c r="D58" s="25">
        <v>1023447</v>
      </c>
      <c r="E58" s="25">
        <f t="shared" si="0"/>
        <v>97.38349770920458</v>
      </c>
      <c r="F58" s="26">
        <v>359392</v>
      </c>
      <c r="G58" s="26">
        <v>286667</v>
      </c>
      <c r="H58" s="25">
        <f t="shared" si="1"/>
        <v>79.76443549105156</v>
      </c>
    </row>
    <row r="59" spans="1:8" s="27" customFormat="1" ht="12.75">
      <c r="A59" s="23" t="s">
        <v>15</v>
      </c>
      <c r="B59" s="24" t="s">
        <v>73</v>
      </c>
      <c r="C59" s="25">
        <v>9251</v>
      </c>
      <c r="D59" s="25">
        <v>7859</v>
      </c>
      <c r="E59" s="25">
        <f t="shared" si="0"/>
        <v>84.95297805642633</v>
      </c>
      <c r="F59" s="26">
        <v>16897</v>
      </c>
      <c r="G59" s="26">
        <v>7288</v>
      </c>
      <c r="H59" s="25">
        <f t="shared" si="1"/>
        <v>43.13191690832692</v>
      </c>
    </row>
    <row r="60" spans="1:8" s="27" customFormat="1" ht="12.75">
      <c r="A60" s="23" t="s">
        <v>16</v>
      </c>
      <c r="B60" s="24" t="s">
        <v>108</v>
      </c>
      <c r="C60" s="25">
        <v>17787016</v>
      </c>
      <c r="D60" s="25">
        <v>17478359</v>
      </c>
      <c r="E60" s="25">
        <f t="shared" si="0"/>
        <v>98.2647061204645</v>
      </c>
      <c r="F60" s="26">
        <v>666150</v>
      </c>
      <c r="G60" s="26">
        <v>445709</v>
      </c>
      <c r="H60" s="25">
        <f t="shared" si="1"/>
        <v>66.90820385798995</v>
      </c>
    </row>
    <row r="61" spans="1:8" s="27" customFormat="1" ht="12.75">
      <c r="A61" s="23" t="s">
        <v>17</v>
      </c>
      <c r="B61" s="24" t="s">
        <v>18</v>
      </c>
      <c r="C61" s="25">
        <v>9695283</v>
      </c>
      <c r="D61" s="25">
        <v>9565972</v>
      </c>
      <c r="E61" s="25">
        <f t="shared" si="0"/>
        <v>98.666248318899</v>
      </c>
      <c r="F61" s="26">
        <v>195614</v>
      </c>
      <c r="G61" s="26">
        <v>136984</v>
      </c>
      <c r="H61" s="25">
        <f t="shared" si="1"/>
        <v>70.02770762828835</v>
      </c>
    </row>
    <row r="62" spans="1:8" s="27" customFormat="1" ht="12.75">
      <c r="A62" s="23" t="s">
        <v>19</v>
      </c>
      <c r="B62" s="24" t="s">
        <v>122</v>
      </c>
      <c r="C62" s="25">
        <v>3825061</v>
      </c>
      <c r="D62" s="25">
        <v>3729394</v>
      </c>
      <c r="E62" s="25">
        <f t="shared" si="0"/>
        <v>97.49894184694048</v>
      </c>
      <c r="F62" s="26">
        <v>118214</v>
      </c>
      <c r="G62" s="26">
        <v>66123</v>
      </c>
      <c r="H62" s="25">
        <f t="shared" si="1"/>
        <v>55.93499923866886</v>
      </c>
    </row>
    <row r="63" spans="1:8" s="27" customFormat="1" ht="12.75">
      <c r="A63" s="23" t="s">
        <v>20</v>
      </c>
      <c r="B63" s="24" t="s">
        <v>123</v>
      </c>
      <c r="C63" s="25">
        <v>3331362</v>
      </c>
      <c r="D63" s="25">
        <v>3279485</v>
      </c>
      <c r="E63" s="25">
        <f t="shared" si="0"/>
        <v>98.4427690536183</v>
      </c>
      <c r="F63" s="26">
        <v>331959</v>
      </c>
      <c r="G63" s="26">
        <v>232383</v>
      </c>
      <c r="H63" s="25">
        <f t="shared" si="1"/>
        <v>70.00352453164396</v>
      </c>
    </row>
    <row r="64" spans="1:8" s="27" customFormat="1" ht="12.75">
      <c r="A64" s="23" t="s">
        <v>37</v>
      </c>
      <c r="B64" s="24" t="s">
        <v>38</v>
      </c>
      <c r="C64" s="25">
        <v>160421</v>
      </c>
      <c r="D64" s="25">
        <v>143930</v>
      </c>
      <c r="E64" s="25">
        <f t="shared" si="0"/>
        <v>89.72017379270794</v>
      </c>
      <c r="F64" s="26">
        <v>13430</v>
      </c>
      <c r="G64" s="26">
        <v>6474</v>
      </c>
      <c r="H64" s="25">
        <f t="shared" si="1"/>
        <v>48.205510052122115</v>
      </c>
    </row>
    <row r="65" spans="1:8" s="27" customFormat="1" ht="12.75">
      <c r="A65" s="23" t="s">
        <v>21</v>
      </c>
      <c r="B65" s="24" t="s">
        <v>124</v>
      </c>
      <c r="C65" s="25">
        <v>253377</v>
      </c>
      <c r="D65" s="25">
        <v>248168</v>
      </c>
      <c r="E65" s="25">
        <f t="shared" si="0"/>
        <v>97.94417014961894</v>
      </c>
      <c r="F65" s="26">
        <v>6619</v>
      </c>
      <c r="G65" s="26">
        <v>3524</v>
      </c>
      <c r="H65" s="25">
        <f t="shared" si="1"/>
        <v>53.24067079619278</v>
      </c>
    </row>
    <row r="66" spans="1:8" s="27" customFormat="1" ht="12.75">
      <c r="A66" s="23" t="s">
        <v>39</v>
      </c>
      <c r="B66" s="24" t="s">
        <v>129</v>
      </c>
      <c r="C66" s="25">
        <v>521512</v>
      </c>
      <c r="D66" s="25">
        <v>511410</v>
      </c>
      <c r="E66" s="25">
        <f t="shared" si="0"/>
        <v>98.06294006657565</v>
      </c>
      <c r="F66" s="26">
        <v>300</v>
      </c>
      <c r="G66" s="26">
        <v>215</v>
      </c>
      <c r="H66" s="25">
        <f t="shared" si="1"/>
        <v>71.66666666666667</v>
      </c>
    </row>
    <row r="67" spans="1:8" s="27" customFormat="1" ht="25.5">
      <c r="A67" s="23" t="s">
        <v>22</v>
      </c>
      <c r="B67" s="24" t="s">
        <v>109</v>
      </c>
      <c r="C67" s="25">
        <v>650</v>
      </c>
      <c r="D67" s="25">
        <v>0</v>
      </c>
      <c r="E67" s="25">
        <f t="shared" si="0"/>
        <v>0</v>
      </c>
      <c r="F67" s="26">
        <v>1241</v>
      </c>
      <c r="G67" s="26">
        <v>1150</v>
      </c>
      <c r="H67" s="25">
        <f t="shared" si="1"/>
        <v>92.66720386784851</v>
      </c>
    </row>
    <row r="68" spans="1:8" s="27" customFormat="1" ht="38.25">
      <c r="A68" s="23" t="s">
        <v>23</v>
      </c>
      <c r="B68" s="24" t="s">
        <v>125</v>
      </c>
      <c r="C68" s="25">
        <v>650</v>
      </c>
      <c r="D68" s="25">
        <v>0</v>
      </c>
      <c r="E68" s="25">
        <f t="shared" si="0"/>
        <v>0</v>
      </c>
      <c r="F68" s="26">
        <v>1241</v>
      </c>
      <c r="G68" s="26">
        <v>1150</v>
      </c>
      <c r="H68" s="25">
        <f t="shared" si="1"/>
        <v>92.66720386784851</v>
      </c>
    </row>
    <row r="69" spans="1:8" s="27" customFormat="1" ht="12.75">
      <c r="A69" s="23" t="s">
        <v>24</v>
      </c>
      <c r="B69" s="24" t="s">
        <v>112</v>
      </c>
      <c r="C69" s="25">
        <v>6589930</v>
      </c>
      <c r="D69" s="25">
        <v>6546544</v>
      </c>
      <c r="E69" s="25">
        <f t="shared" si="0"/>
        <v>99.34163185344913</v>
      </c>
      <c r="F69" s="26">
        <v>300</v>
      </c>
      <c r="G69" s="28"/>
      <c r="H69" s="25">
        <f t="shared" si="1"/>
        <v>0</v>
      </c>
    </row>
    <row r="70" spans="1:8" s="27" customFormat="1" ht="12.75">
      <c r="A70" s="23" t="s">
        <v>25</v>
      </c>
      <c r="B70" s="24" t="s">
        <v>78</v>
      </c>
      <c r="C70" s="25">
        <v>6589930</v>
      </c>
      <c r="D70" s="25">
        <v>6546544</v>
      </c>
      <c r="E70" s="25">
        <f t="shared" si="0"/>
        <v>99.34163185344913</v>
      </c>
      <c r="F70" s="26">
        <v>300</v>
      </c>
      <c r="G70" s="28"/>
      <c r="H70" s="25">
        <f t="shared" si="1"/>
        <v>0</v>
      </c>
    </row>
    <row r="71" spans="1:8" s="27" customFormat="1" ht="12.75">
      <c r="A71" s="23" t="s">
        <v>26</v>
      </c>
      <c r="B71" s="24" t="s">
        <v>130</v>
      </c>
      <c r="C71" s="25">
        <v>6589930</v>
      </c>
      <c r="D71" s="25">
        <v>6546544</v>
      </c>
      <c r="E71" s="25">
        <f aca="true" t="shared" si="2" ref="E71:E134">D71/C71*100</f>
        <v>99.34163185344913</v>
      </c>
      <c r="F71" s="26">
        <v>300</v>
      </c>
      <c r="G71" s="28"/>
      <c r="H71" s="25">
        <f aca="true" t="shared" si="3" ref="H71:H134">G71/F71*100</f>
        <v>0</v>
      </c>
    </row>
    <row r="72" spans="1:8" s="27" customFormat="1" ht="12.75">
      <c r="A72" s="23" t="s">
        <v>27</v>
      </c>
      <c r="B72" s="24" t="s">
        <v>96</v>
      </c>
      <c r="C72" s="25">
        <v>1231582</v>
      </c>
      <c r="D72" s="25">
        <v>1230588</v>
      </c>
      <c r="E72" s="25">
        <f t="shared" si="2"/>
        <v>99.91929079833905</v>
      </c>
      <c r="F72" s="26">
        <v>4131504</v>
      </c>
      <c r="G72" s="26">
        <v>3981962</v>
      </c>
      <c r="H72" s="25">
        <f t="shared" si="3"/>
        <v>96.38044644274821</v>
      </c>
    </row>
    <row r="73" spans="1:8" s="27" customFormat="1" ht="12.75">
      <c r="A73" s="23" t="s">
        <v>28</v>
      </c>
      <c r="B73" s="24" t="s">
        <v>97</v>
      </c>
      <c r="C73" s="25">
        <v>1231582</v>
      </c>
      <c r="D73" s="25">
        <v>1230588</v>
      </c>
      <c r="E73" s="25">
        <f t="shared" si="2"/>
        <v>99.91929079833905</v>
      </c>
      <c r="F73" s="26">
        <v>4131504</v>
      </c>
      <c r="G73" s="26">
        <v>3981962</v>
      </c>
      <c r="H73" s="25">
        <f t="shared" si="3"/>
        <v>96.38044644274821</v>
      </c>
    </row>
    <row r="74" spans="1:8" s="27" customFormat="1" ht="25.5">
      <c r="A74" s="23" t="s">
        <v>29</v>
      </c>
      <c r="B74" s="24" t="s">
        <v>114</v>
      </c>
      <c r="C74" s="25">
        <v>365165</v>
      </c>
      <c r="D74" s="25">
        <v>365165</v>
      </c>
      <c r="E74" s="25">
        <f t="shared" si="2"/>
        <v>100</v>
      </c>
      <c r="F74" s="26">
        <v>4041404</v>
      </c>
      <c r="G74" s="26">
        <v>3909648</v>
      </c>
      <c r="H74" s="25">
        <f t="shared" si="3"/>
        <v>96.7398458555492</v>
      </c>
    </row>
    <row r="75" spans="1:8" s="27" customFormat="1" ht="12.75">
      <c r="A75" s="23" t="s">
        <v>30</v>
      </c>
      <c r="B75" s="24" t="s">
        <v>75</v>
      </c>
      <c r="C75" s="25">
        <v>746417</v>
      </c>
      <c r="D75" s="25">
        <v>745423</v>
      </c>
      <c r="E75" s="25">
        <f t="shared" si="2"/>
        <v>99.86683047143889</v>
      </c>
      <c r="F75" s="26">
        <v>90100</v>
      </c>
      <c r="G75" s="26">
        <v>72314</v>
      </c>
      <c r="H75" s="25">
        <f t="shared" si="3"/>
        <v>80.2597114317425</v>
      </c>
    </row>
    <row r="76" spans="1:8" s="27" customFormat="1" ht="12.75">
      <c r="A76" s="23" t="s">
        <v>31</v>
      </c>
      <c r="B76" s="24" t="s">
        <v>76</v>
      </c>
      <c r="C76" s="25">
        <v>746417</v>
      </c>
      <c r="D76" s="25">
        <v>745423</v>
      </c>
      <c r="E76" s="25">
        <f t="shared" si="2"/>
        <v>99.86683047143889</v>
      </c>
      <c r="F76" s="26">
        <v>90100</v>
      </c>
      <c r="G76" s="26">
        <v>72314</v>
      </c>
      <c r="H76" s="25">
        <f t="shared" si="3"/>
        <v>80.2597114317425</v>
      </c>
    </row>
    <row r="77" spans="1:8" s="27" customFormat="1" ht="12.75">
      <c r="A77" s="23" t="s">
        <v>32</v>
      </c>
      <c r="B77" s="24" t="s">
        <v>82</v>
      </c>
      <c r="C77" s="25">
        <v>120000</v>
      </c>
      <c r="D77" s="25">
        <v>120000</v>
      </c>
      <c r="E77" s="25">
        <f t="shared" si="2"/>
        <v>100</v>
      </c>
      <c r="F77" s="28"/>
      <c r="G77" s="28"/>
      <c r="H77" s="25"/>
    </row>
    <row r="78" spans="1:8" s="27" customFormat="1" ht="12.75">
      <c r="A78" s="23" t="s">
        <v>40</v>
      </c>
      <c r="B78" s="24" t="s">
        <v>214</v>
      </c>
      <c r="C78" s="25">
        <v>120000</v>
      </c>
      <c r="D78" s="25">
        <v>120000</v>
      </c>
      <c r="E78" s="25">
        <f t="shared" si="2"/>
        <v>100</v>
      </c>
      <c r="F78" s="28"/>
      <c r="G78" s="28"/>
      <c r="H78" s="25"/>
    </row>
    <row r="79" spans="1:8" ht="12.75">
      <c r="A79" s="22">
        <v>70101</v>
      </c>
      <c r="B79" s="16" t="s">
        <v>133</v>
      </c>
      <c r="C79" s="3">
        <v>42058428</v>
      </c>
      <c r="D79" s="3">
        <v>41964332</v>
      </c>
      <c r="E79" s="3">
        <f t="shared" si="2"/>
        <v>99.77627314078406</v>
      </c>
      <c r="F79" s="20">
        <v>4578323</v>
      </c>
      <c r="G79" s="20">
        <v>4448747</v>
      </c>
      <c r="H79" s="3">
        <f t="shared" si="3"/>
        <v>97.16979339378196</v>
      </c>
    </row>
    <row r="80" spans="1:8" ht="38.25">
      <c r="A80" s="22">
        <v>70201</v>
      </c>
      <c r="B80" s="16" t="s">
        <v>134</v>
      </c>
      <c r="C80" s="3">
        <v>113949040</v>
      </c>
      <c r="D80" s="3">
        <v>113422877</v>
      </c>
      <c r="E80" s="3">
        <f t="shared" si="2"/>
        <v>99.53824709712342</v>
      </c>
      <c r="F80" s="20">
        <v>10398134</v>
      </c>
      <c r="G80" s="20">
        <v>9481740</v>
      </c>
      <c r="H80" s="3">
        <f t="shared" si="3"/>
        <v>91.18693796406163</v>
      </c>
    </row>
    <row r="81" spans="1:8" ht="12.75">
      <c r="A81" s="22">
        <v>70202</v>
      </c>
      <c r="B81" s="16" t="s">
        <v>41</v>
      </c>
      <c r="C81" s="3">
        <v>1583185</v>
      </c>
      <c r="D81" s="3">
        <v>1576437</v>
      </c>
      <c r="E81" s="3">
        <f t="shared" si="2"/>
        <v>99.57377059535051</v>
      </c>
      <c r="F81" s="20">
        <v>39517</v>
      </c>
      <c r="G81" s="20">
        <v>34952</v>
      </c>
      <c r="H81" s="3">
        <f t="shared" si="3"/>
        <v>88.44800971733684</v>
      </c>
    </row>
    <row r="82" spans="1:8" ht="38.25">
      <c r="A82" s="22">
        <v>70304</v>
      </c>
      <c r="B82" s="16" t="s">
        <v>135</v>
      </c>
      <c r="C82" s="3">
        <v>516295</v>
      </c>
      <c r="D82" s="3">
        <v>515792</v>
      </c>
      <c r="E82" s="3">
        <f t="shared" si="2"/>
        <v>99.90257507820142</v>
      </c>
      <c r="F82" s="21"/>
      <c r="G82" s="21"/>
      <c r="H82" s="3"/>
    </row>
    <row r="83" spans="1:8" ht="25.5">
      <c r="A83" s="22">
        <v>70401</v>
      </c>
      <c r="B83" s="16" t="s">
        <v>136</v>
      </c>
      <c r="C83" s="3">
        <v>5848396</v>
      </c>
      <c r="D83" s="3">
        <v>5790584</v>
      </c>
      <c r="E83" s="3">
        <f t="shared" si="2"/>
        <v>99.01148964604995</v>
      </c>
      <c r="F83" s="20">
        <v>1846705</v>
      </c>
      <c r="G83" s="20">
        <v>1774123</v>
      </c>
      <c r="H83" s="3">
        <f t="shared" si="3"/>
        <v>96.06964837372509</v>
      </c>
    </row>
    <row r="84" spans="1:8" ht="38.25">
      <c r="A84" s="22">
        <v>70402</v>
      </c>
      <c r="B84" s="16" t="s">
        <v>137</v>
      </c>
      <c r="C84" s="3">
        <v>641871</v>
      </c>
      <c r="D84" s="3">
        <v>630429</v>
      </c>
      <c r="E84" s="3">
        <f t="shared" si="2"/>
        <v>98.21739882312801</v>
      </c>
      <c r="F84" s="20">
        <v>3342</v>
      </c>
      <c r="G84" s="20">
        <v>2772</v>
      </c>
      <c r="H84" s="3">
        <f t="shared" si="3"/>
        <v>82.9443447037702</v>
      </c>
    </row>
    <row r="85" spans="1:8" ht="25.5">
      <c r="A85" s="22">
        <v>70802</v>
      </c>
      <c r="B85" s="16" t="s">
        <v>138</v>
      </c>
      <c r="C85" s="3">
        <v>1354877</v>
      </c>
      <c r="D85" s="3">
        <v>1344715</v>
      </c>
      <c r="E85" s="3">
        <f t="shared" si="2"/>
        <v>99.24996881635751</v>
      </c>
      <c r="F85" s="20">
        <v>18291</v>
      </c>
      <c r="G85" s="20">
        <v>13185</v>
      </c>
      <c r="H85" s="3">
        <f t="shared" si="3"/>
        <v>72.08463178612432</v>
      </c>
    </row>
    <row r="86" spans="1:8" ht="25.5">
      <c r="A86" s="22">
        <v>70804</v>
      </c>
      <c r="B86" s="16" t="s">
        <v>139</v>
      </c>
      <c r="C86" s="3">
        <v>2852758</v>
      </c>
      <c r="D86" s="3">
        <v>2833335</v>
      </c>
      <c r="E86" s="3">
        <f t="shared" si="2"/>
        <v>99.31915009965795</v>
      </c>
      <c r="F86" s="20">
        <v>27696</v>
      </c>
      <c r="G86" s="20">
        <v>20790</v>
      </c>
      <c r="H86" s="3">
        <f t="shared" si="3"/>
        <v>75.06499133448874</v>
      </c>
    </row>
    <row r="87" spans="1:8" ht="25.5">
      <c r="A87" s="22">
        <v>70805</v>
      </c>
      <c r="B87" s="16" t="s">
        <v>140</v>
      </c>
      <c r="C87" s="3">
        <v>1425363</v>
      </c>
      <c r="D87" s="3">
        <v>1412261</v>
      </c>
      <c r="E87" s="3">
        <f t="shared" si="2"/>
        <v>99.08079555874538</v>
      </c>
      <c r="F87" s="20">
        <v>230223</v>
      </c>
      <c r="G87" s="20">
        <v>115577</v>
      </c>
      <c r="H87" s="3">
        <f t="shared" si="3"/>
        <v>50.20219526285384</v>
      </c>
    </row>
    <row r="88" spans="1:8" ht="12.75">
      <c r="A88" s="22">
        <v>70806</v>
      </c>
      <c r="B88" s="16" t="s">
        <v>141</v>
      </c>
      <c r="C88" s="3">
        <v>568555</v>
      </c>
      <c r="D88" s="3">
        <v>564820</v>
      </c>
      <c r="E88" s="3">
        <f t="shared" si="2"/>
        <v>99.34307147065807</v>
      </c>
      <c r="F88" s="20">
        <v>95500</v>
      </c>
      <c r="G88" s="20">
        <v>74962</v>
      </c>
      <c r="H88" s="3">
        <f t="shared" si="3"/>
        <v>78.49424083769634</v>
      </c>
    </row>
    <row r="89" spans="1:8" ht="38.25">
      <c r="A89" s="22">
        <v>70808</v>
      </c>
      <c r="B89" s="16" t="s">
        <v>142</v>
      </c>
      <c r="C89" s="3">
        <v>104145</v>
      </c>
      <c r="D89" s="3">
        <v>72345</v>
      </c>
      <c r="E89" s="3">
        <f t="shared" si="2"/>
        <v>69.46564885496184</v>
      </c>
      <c r="F89" s="21"/>
      <c r="G89" s="21"/>
      <c r="H89" s="3"/>
    </row>
    <row r="90" spans="1:8" ht="38.25">
      <c r="A90" s="22">
        <v>70809</v>
      </c>
      <c r="B90" s="16" t="s">
        <v>143</v>
      </c>
      <c r="C90" s="3">
        <v>5721748</v>
      </c>
      <c r="D90" s="3">
        <v>5721748</v>
      </c>
      <c r="E90" s="3">
        <f t="shared" si="2"/>
        <v>100</v>
      </c>
      <c r="F90" s="21"/>
      <c r="G90" s="21"/>
      <c r="H90" s="3"/>
    </row>
    <row r="91" spans="1:8" s="33" customFormat="1" ht="12.75">
      <c r="A91" s="29">
        <v>80000</v>
      </c>
      <c r="B91" s="30" t="s">
        <v>42</v>
      </c>
      <c r="C91" s="31">
        <v>148227143</v>
      </c>
      <c r="D91" s="31">
        <v>148059218</v>
      </c>
      <c r="E91" s="31">
        <f t="shared" si="2"/>
        <v>99.88671103240517</v>
      </c>
      <c r="F91" s="32">
        <v>23740339</v>
      </c>
      <c r="G91" s="32">
        <v>21745164</v>
      </c>
      <c r="H91" s="31">
        <f t="shared" si="3"/>
        <v>91.59584452437684</v>
      </c>
    </row>
    <row r="92" spans="1:8" s="27" customFormat="1" ht="12.75">
      <c r="A92" s="23" t="s">
        <v>0</v>
      </c>
      <c r="B92" s="24" t="s">
        <v>103</v>
      </c>
      <c r="C92" s="25">
        <v>147938643</v>
      </c>
      <c r="D92" s="25">
        <v>147770805</v>
      </c>
      <c r="E92" s="25">
        <f t="shared" si="2"/>
        <v>99.88654891203781</v>
      </c>
      <c r="F92" s="26">
        <v>19199781</v>
      </c>
      <c r="G92" s="26">
        <v>17627481</v>
      </c>
      <c r="H92" s="25">
        <f t="shared" si="3"/>
        <v>91.81084409244042</v>
      </c>
    </row>
    <row r="93" spans="1:8" s="27" customFormat="1" ht="12.75">
      <c r="A93" s="23" t="s">
        <v>1</v>
      </c>
      <c r="B93" s="24" t="s">
        <v>90</v>
      </c>
      <c r="C93" s="25">
        <v>147098799</v>
      </c>
      <c r="D93" s="25">
        <v>146940689</v>
      </c>
      <c r="E93" s="25">
        <f t="shared" si="2"/>
        <v>99.89251441814967</v>
      </c>
      <c r="F93" s="26">
        <v>19182191</v>
      </c>
      <c r="G93" s="26">
        <v>17614965</v>
      </c>
      <c r="H93" s="25">
        <f t="shared" si="3"/>
        <v>91.82978628458032</v>
      </c>
    </row>
    <row r="94" spans="1:8" s="27" customFormat="1" ht="25.5">
      <c r="A94" s="23" t="s">
        <v>2</v>
      </c>
      <c r="B94" s="24" t="s">
        <v>118</v>
      </c>
      <c r="C94" s="25">
        <v>86599603</v>
      </c>
      <c r="D94" s="25">
        <v>86592828</v>
      </c>
      <c r="E94" s="25">
        <f t="shared" si="2"/>
        <v>99.9921766385003</v>
      </c>
      <c r="F94" s="26">
        <v>5286087</v>
      </c>
      <c r="G94" s="26">
        <v>4929782</v>
      </c>
      <c r="H94" s="25">
        <f t="shared" si="3"/>
        <v>93.25956988600453</v>
      </c>
    </row>
    <row r="95" spans="1:8" s="27" customFormat="1" ht="12.75">
      <c r="A95" s="23" t="s">
        <v>3</v>
      </c>
      <c r="B95" s="24" t="s">
        <v>119</v>
      </c>
      <c r="C95" s="25">
        <v>86599603</v>
      </c>
      <c r="D95" s="25">
        <v>86592828</v>
      </c>
      <c r="E95" s="25">
        <f t="shared" si="2"/>
        <v>99.9921766385003</v>
      </c>
      <c r="F95" s="26">
        <v>5286087</v>
      </c>
      <c r="G95" s="26">
        <v>4929782</v>
      </c>
      <c r="H95" s="25">
        <f t="shared" si="3"/>
        <v>93.25956988600453</v>
      </c>
    </row>
    <row r="96" spans="1:8" s="27" customFormat="1" ht="12.75">
      <c r="A96" s="23" t="s">
        <v>4</v>
      </c>
      <c r="B96" s="24" t="s">
        <v>120</v>
      </c>
      <c r="C96" s="25">
        <v>31738699</v>
      </c>
      <c r="D96" s="25">
        <v>31689496</v>
      </c>
      <c r="E96" s="25">
        <f t="shared" si="2"/>
        <v>99.84497474203337</v>
      </c>
      <c r="F96" s="26">
        <v>1981158</v>
      </c>
      <c r="G96" s="26">
        <v>1828572</v>
      </c>
      <c r="H96" s="25">
        <f t="shared" si="3"/>
        <v>92.29814078432916</v>
      </c>
    </row>
    <row r="97" spans="1:8" s="27" customFormat="1" ht="25.5">
      <c r="A97" s="23" t="s">
        <v>5</v>
      </c>
      <c r="B97" s="24" t="s">
        <v>91</v>
      </c>
      <c r="C97" s="25">
        <v>19079501</v>
      </c>
      <c r="D97" s="25">
        <v>19058119</v>
      </c>
      <c r="E97" s="25">
        <f t="shared" si="2"/>
        <v>99.88793207956539</v>
      </c>
      <c r="F97" s="26">
        <v>11027789</v>
      </c>
      <c r="G97" s="26">
        <v>10163322</v>
      </c>
      <c r="H97" s="25">
        <f t="shared" si="3"/>
        <v>92.16101251121145</v>
      </c>
    </row>
    <row r="98" spans="1:8" s="27" customFormat="1" ht="25.5">
      <c r="A98" s="23" t="s">
        <v>6</v>
      </c>
      <c r="B98" s="24" t="s">
        <v>104</v>
      </c>
      <c r="C98" s="25">
        <v>548403</v>
      </c>
      <c r="D98" s="25">
        <v>546763</v>
      </c>
      <c r="E98" s="25">
        <f t="shared" si="2"/>
        <v>99.70094984892496</v>
      </c>
      <c r="F98" s="26">
        <v>2246740</v>
      </c>
      <c r="G98" s="26">
        <v>2043210</v>
      </c>
      <c r="H98" s="25">
        <f t="shared" si="3"/>
        <v>90.94109687814344</v>
      </c>
    </row>
    <row r="99" spans="1:8" s="27" customFormat="1" ht="12.75">
      <c r="A99" s="23" t="s">
        <v>34</v>
      </c>
      <c r="B99" s="24" t="s">
        <v>105</v>
      </c>
      <c r="C99" s="25">
        <v>10341718</v>
      </c>
      <c r="D99" s="25">
        <v>10338511</v>
      </c>
      <c r="E99" s="25">
        <f t="shared" si="2"/>
        <v>99.9689896785041</v>
      </c>
      <c r="F99" s="26">
        <v>5132878</v>
      </c>
      <c r="G99" s="26">
        <v>4882377</v>
      </c>
      <c r="H99" s="25">
        <f t="shared" si="3"/>
        <v>95.11967749866645</v>
      </c>
    </row>
    <row r="100" spans="1:8" s="27" customFormat="1" ht="12.75">
      <c r="A100" s="23" t="s">
        <v>35</v>
      </c>
      <c r="B100" s="24" t="s">
        <v>36</v>
      </c>
      <c r="C100" s="25">
        <v>2172964</v>
      </c>
      <c r="D100" s="25">
        <v>2171860</v>
      </c>
      <c r="E100" s="25">
        <f t="shared" si="2"/>
        <v>99.94919382005408</v>
      </c>
      <c r="F100" s="26">
        <v>382598</v>
      </c>
      <c r="G100" s="26">
        <v>335973</v>
      </c>
      <c r="H100" s="25">
        <f t="shared" si="3"/>
        <v>87.81357978870773</v>
      </c>
    </row>
    <row r="101" spans="1:8" s="27" customFormat="1" ht="12.75">
      <c r="A101" s="23" t="s">
        <v>7</v>
      </c>
      <c r="B101" s="24" t="s">
        <v>101</v>
      </c>
      <c r="C101" s="25">
        <v>122267</v>
      </c>
      <c r="D101" s="25">
        <v>122257</v>
      </c>
      <c r="E101" s="25">
        <f t="shared" si="2"/>
        <v>99.99182117824105</v>
      </c>
      <c r="F101" s="26">
        <v>265389</v>
      </c>
      <c r="G101" s="26">
        <v>235367</v>
      </c>
      <c r="H101" s="25">
        <f t="shared" si="3"/>
        <v>88.68754922020129</v>
      </c>
    </row>
    <row r="102" spans="1:8" s="27" customFormat="1" ht="25.5">
      <c r="A102" s="23" t="s">
        <v>8</v>
      </c>
      <c r="B102" s="24" t="s">
        <v>107</v>
      </c>
      <c r="C102" s="25">
        <v>4154766</v>
      </c>
      <c r="D102" s="25">
        <v>4154584</v>
      </c>
      <c r="E102" s="25">
        <f t="shared" si="2"/>
        <v>99.99561948855845</v>
      </c>
      <c r="F102" s="26">
        <v>598857</v>
      </c>
      <c r="G102" s="26">
        <v>548714</v>
      </c>
      <c r="H102" s="25">
        <f t="shared" si="3"/>
        <v>91.62688254458075</v>
      </c>
    </row>
    <row r="103" spans="1:8" s="27" customFormat="1" ht="12.75">
      <c r="A103" s="23" t="s">
        <v>9</v>
      </c>
      <c r="B103" s="24" t="s">
        <v>10</v>
      </c>
      <c r="C103" s="25">
        <v>4304</v>
      </c>
      <c r="D103" s="25">
        <v>4170</v>
      </c>
      <c r="E103" s="25">
        <f t="shared" si="2"/>
        <v>96.88661710037175</v>
      </c>
      <c r="F103" s="26">
        <v>32057</v>
      </c>
      <c r="G103" s="26">
        <v>21306</v>
      </c>
      <c r="H103" s="25">
        <f t="shared" si="3"/>
        <v>66.4628630252363</v>
      </c>
    </row>
    <row r="104" spans="1:8" s="27" customFormat="1" ht="38.25">
      <c r="A104" s="23" t="s">
        <v>11</v>
      </c>
      <c r="B104" s="24" t="s">
        <v>92</v>
      </c>
      <c r="C104" s="25">
        <v>912408</v>
      </c>
      <c r="D104" s="25">
        <v>910863</v>
      </c>
      <c r="E104" s="25">
        <f t="shared" si="2"/>
        <v>99.83066785911566</v>
      </c>
      <c r="F104" s="26">
        <v>972799</v>
      </c>
      <c r="G104" s="26">
        <v>830558</v>
      </c>
      <c r="H104" s="25">
        <f t="shared" si="3"/>
        <v>85.37817164696921</v>
      </c>
    </row>
    <row r="105" spans="1:8" s="27" customFormat="1" ht="12.75">
      <c r="A105" s="23" t="s">
        <v>12</v>
      </c>
      <c r="B105" s="24" t="s">
        <v>13</v>
      </c>
      <c r="C105" s="25">
        <v>355779</v>
      </c>
      <c r="D105" s="25">
        <v>351896</v>
      </c>
      <c r="E105" s="25">
        <f t="shared" si="2"/>
        <v>98.90859213163228</v>
      </c>
      <c r="F105" s="26">
        <v>227858</v>
      </c>
      <c r="G105" s="26">
        <v>207094</v>
      </c>
      <c r="H105" s="25">
        <f t="shared" si="3"/>
        <v>90.88730700699558</v>
      </c>
    </row>
    <row r="106" spans="1:8" s="27" customFormat="1" ht="12.75">
      <c r="A106" s="23" t="s">
        <v>14</v>
      </c>
      <c r="B106" s="24" t="s">
        <v>121</v>
      </c>
      <c r="C106" s="25">
        <v>466892</v>
      </c>
      <c r="D106" s="25">
        <v>457215</v>
      </c>
      <c r="E106" s="25">
        <f t="shared" si="2"/>
        <v>97.92735793288384</v>
      </c>
      <c r="F106" s="26">
        <v>1168613</v>
      </c>
      <c r="G106" s="26">
        <v>1058723</v>
      </c>
      <c r="H106" s="25">
        <f t="shared" si="3"/>
        <v>90.59654479284417</v>
      </c>
    </row>
    <row r="107" spans="1:8" s="27" customFormat="1" ht="12.75">
      <c r="A107" s="23" t="s">
        <v>15</v>
      </c>
      <c r="B107" s="24" t="s">
        <v>73</v>
      </c>
      <c r="C107" s="25">
        <v>22380</v>
      </c>
      <c r="D107" s="25">
        <v>21931</v>
      </c>
      <c r="E107" s="25">
        <f t="shared" si="2"/>
        <v>97.99374441465595</v>
      </c>
      <c r="F107" s="26">
        <v>42360</v>
      </c>
      <c r="G107" s="26">
        <v>21293</v>
      </c>
      <c r="H107" s="25">
        <f t="shared" si="3"/>
        <v>50.26676109537299</v>
      </c>
    </row>
    <row r="108" spans="1:8" s="27" customFormat="1" ht="12.75">
      <c r="A108" s="23" t="s">
        <v>16</v>
      </c>
      <c r="B108" s="24" t="s">
        <v>108</v>
      </c>
      <c r="C108" s="25">
        <v>9658066</v>
      </c>
      <c r="D108" s="25">
        <v>9577765</v>
      </c>
      <c r="E108" s="25">
        <f t="shared" si="2"/>
        <v>99.1685602479834</v>
      </c>
      <c r="F108" s="26">
        <v>838582</v>
      </c>
      <c r="G108" s="26">
        <v>667196</v>
      </c>
      <c r="H108" s="25">
        <f t="shared" si="3"/>
        <v>79.56240415367847</v>
      </c>
    </row>
    <row r="109" spans="1:8" s="27" customFormat="1" ht="12.75">
      <c r="A109" s="23" t="s">
        <v>17</v>
      </c>
      <c r="B109" s="24" t="s">
        <v>18</v>
      </c>
      <c r="C109" s="25">
        <v>3888977</v>
      </c>
      <c r="D109" s="25">
        <v>3853805</v>
      </c>
      <c r="E109" s="25">
        <f t="shared" si="2"/>
        <v>99.09559763403075</v>
      </c>
      <c r="F109" s="26">
        <v>322232</v>
      </c>
      <c r="G109" s="26">
        <v>260555</v>
      </c>
      <c r="H109" s="25">
        <f t="shared" si="3"/>
        <v>80.85944288587105</v>
      </c>
    </row>
    <row r="110" spans="1:8" s="27" customFormat="1" ht="12.75">
      <c r="A110" s="23" t="s">
        <v>19</v>
      </c>
      <c r="B110" s="24" t="s">
        <v>122</v>
      </c>
      <c r="C110" s="25">
        <v>2674444</v>
      </c>
      <c r="D110" s="25">
        <v>2659099</v>
      </c>
      <c r="E110" s="25">
        <f t="shared" si="2"/>
        <v>99.4262358830471</v>
      </c>
      <c r="F110" s="26">
        <v>147143</v>
      </c>
      <c r="G110" s="26">
        <v>110462</v>
      </c>
      <c r="H110" s="25">
        <f t="shared" si="3"/>
        <v>75.07118925127257</v>
      </c>
    </row>
    <row r="111" spans="1:8" s="27" customFormat="1" ht="12.75">
      <c r="A111" s="23" t="s">
        <v>20</v>
      </c>
      <c r="B111" s="24" t="s">
        <v>123</v>
      </c>
      <c r="C111" s="25">
        <v>2609275</v>
      </c>
      <c r="D111" s="25">
        <v>2586817</v>
      </c>
      <c r="E111" s="25">
        <f t="shared" si="2"/>
        <v>99.1393011468703</v>
      </c>
      <c r="F111" s="26">
        <v>292766</v>
      </c>
      <c r="G111" s="26">
        <v>244305</v>
      </c>
      <c r="H111" s="25">
        <f t="shared" si="3"/>
        <v>83.4471899059317</v>
      </c>
    </row>
    <row r="112" spans="1:8" s="27" customFormat="1" ht="12.75">
      <c r="A112" s="23" t="s">
        <v>37</v>
      </c>
      <c r="B112" s="24" t="s">
        <v>38</v>
      </c>
      <c r="C112" s="25">
        <v>195290</v>
      </c>
      <c r="D112" s="25">
        <v>192934</v>
      </c>
      <c r="E112" s="25">
        <f t="shared" si="2"/>
        <v>98.79358902145528</v>
      </c>
      <c r="F112" s="26">
        <v>9160</v>
      </c>
      <c r="G112" s="26">
        <v>5153</v>
      </c>
      <c r="H112" s="25">
        <f t="shared" si="3"/>
        <v>56.25545851528384</v>
      </c>
    </row>
    <row r="113" spans="1:8" s="27" customFormat="1" ht="12.75">
      <c r="A113" s="23" t="s">
        <v>21</v>
      </c>
      <c r="B113" s="24" t="s">
        <v>124</v>
      </c>
      <c r="C113" s="25">
        <v>290080</v>
      </c>
      <c r="D113" s="25">
        <v>285110</v>
      </c>
      <c r="E113" s="25">
        <f t="shared" si="2"/>
        <v>98.28667953667953</v>
      </c>
      <c r="F113" s="26">
        <v>67281</v>
      </c>
      <c r="G113" s="26">
        <v>46721</v>
      </c>
      <c r="H113" s="25">
        <f t="shared" si="3"/>
        <v>69.44159569566445</v>
      </c>
    </row>
    <row r="114" spans="1:8" s="27" customFormat="1" ht="25.5">
      <c r="A114" s="23" t="s">
        <v>22</v>
      </c>
      <c r="B114" s="24" t="s">
        <v>109</v>
      </c>
      <c r="C114" s="25">
        <v>550</v>
      </c>
      <c r="D114" s="25">
        <v>550</v>
      </c>
      <c r="E114" s="25">
        <f t="shared" si="2"/>
        <v>100</v>
      </c>
      <c r="F114" s="26">
        <v>6215</v>
      </c>
      <c r="G114" s="26">
        <v>4800</v>
      </c>
      <c r="H114" s="25">
        <f t="shared" si="3"/>
        <v>77.23250201126307</v>
      </c>
    </row>
    <row r="115" spans="1:8" s="27" customFormat="1" ht="38.25">
      <c r="A115" s="23" t="s">
        <v>23</v>
      </c>
      <c r="B115" s="24" t="s">
        <v>125</v>
      </c>
      <c r="C115" s="25">
        <v>550</v>
      </c>
      <c r="D115" s="25">
        <v>550</v>
      </c>
      <c r="E115" s="25">
        <f t="shared" si="2"/>
        <v>100</v>
      </c>
      <c r="F115" s="26">
        <v>6215</v>
      </c>
      <c r="G115" s="26">
        <v>4800</v>
      </c>
      <c r="H115" s="25">
        <f t="shared" si="3"/>
        <v>77.23250201126307</v>
      </c>
    </row>
    <row r="116" spans="1:8" s="27" customFormat="1" ht="12.75">
      <c r="A116" s="23" t="s">
        <v>24</v>
      </c>
      <c r="B116" s="24" t="s">
        <v>112</v>
      </c>
      <c r="C116" s="25">
        <v>839844</v>
      </c>
      <c r="D116" s="25">
        <v>830116</v>
      </c>
      <c r="E116" s="25">
        <f t="shared" si="2"/>
        <v>98.84168964712494</v>
      </c>
      <c r="F116" s="26">
        <v>17590</v>
      </c>
      <c r="G116" s="26">
        <v>12516</v>
      </c>
      <c r="H116" s="25">
        <f t="shared" si="3"/>
        <v>71.15406480955087</v>
      </c>
    </row>
    <row r="117" spans="1:8" s="27" customFormat="1" ht="12.75">
      <c r="A117" s="23" t="s">
        <v>25</v>
      </c>
      <c r="B117" s="24" t="s">
        <v>78</v>
      </c>
      <c r="C117" s="25">
        <v>839844</v>
      </c>
      <c r="D117" s="25">
        <v>830116</v>
      </c>
      <c r="E117" s="25">
        <f t="shared" si="2"/>
        <v>98.84168964712494</v>
      </c>
      <c r="F117" s="26">
        <v>17590</v>
      </c>
      <c r="G117" s="26">
        <v>12516</v>
      </c>
      <c r="H117" s="25">
        <f t="shared" si="3"/>
        <v>71.15406480955087</v>
      </c>
    </row>
    <row r="118" spans="1:8" s="27" customFormat="1" ht="12.75">
      <c r="A118" s="23" t="s">
        <v>43</v>
      </c>
      <c r="B118" s="24" t="s">
        <v>144</v>
      </c>
      <c r="C118" s="25">
        <v>239744</v>
      </c>
      <c r="D118" s="25">
        <v>230016</v>
      </c>
      <c r="E118" s="25">
        <f t="shared" si="2"/>
        <v>95.94233849439402</v>
      </c>
      <c r="F118" s="26">
        <v>17590</v>
      </c>
      <c r="G118" s="26">
        <v>12516</v>
      </c>
      <c r="H118" s="25">
        <f t="shared" si="3"/>
        <v>71.15406480955087</v>
      </c>
    </row>
    <row r="119" spans="1:8" s="27" customFormat="1" ht="12.75">
      <c r="A119" s="23" t="s">
        <v>26</v>
      </c>
      <c r="B119" s="24" t="s">
        <v>130</v>
      </c>
      <c r="C119" s="25">
        <v>600100</v>
      </c>
      <c r="D119" s="25">
        <v>600100</v>
      </c>
      <c r="E119" s="25">
        <f t="shared" si="2"/>
        <v>100</v>
      </c>
      <c r="F119" s="28"/>
      <c r="G119" s="28"/>
      <c r="H119" s="25"/>
    </row>
    <row r="120" spans="1:8" s="27" customFormat="1" ht="12.75">
      <c r="A120" s="23" t="s">
        <v>27</v>
      </c>
      <c r="B120" s="24" t="s">
        <v>96</v>
      </c>
      <c r="C120" s="25">
        <v>288500</v>
      </c>
      <c r="D120" s="25">
        <v>288413</v>
      </c>
      <c r="E120" s="25">
        <f t="shared" si="2"/>
        <v>99.96984402079723</v>
      </c>
      <c r="F120" s="26">
        <v>4540558</v>
      </c>
      <c r="G120" s="26">
        <v>4117683</v>
      </c>
      <c r="H120" s="25">
        <f t="shared" si="3"/>
        <v>90.68671735940825</v>
      </c>
    </row>
    <row r="121" spans="1:8" s="27" customFormat="1" ht="12.75">
      <c r="A121" s="23" t="s">
        <v>28</v>
      </c>
      <c r="B121" s="24" t="s">
        <v>97</v>
      </c>
      <c r="C121" s="25">
        <v>288500</v>
      </c>
      <c r="D121" s="25">
        <v>288413</v>
      </c>
      <c r="E121" s="25">
        <f t="shared" si="2"/>
        <v>99.96984402079723</v>
      </c>
      <c r="F121" s="26">
        <v>4540095</v>
      </c>
      <c r="G121" s="26">
        <v>4117220</v>
      </c>
      <c r="H121" s="25">
        <f t="shared" si="3"/>
        <v>90.68576758856366</v>
      </c>
    </row>
    <row r="122" spans="1:8" s="27" customFormat="1" ht="25.5">
      <c r="A122" s="23" t="s">
        <v>29</v>
      </c>
      <c r="B122" s="24" t="s">
        <v>114</v>
      </c>
      <c r="C122" s="25">
        <v>18500</v>
      </c>
      <c r="D122" s="25">
        <v>18500</v>
      </c>
      <c r="E122" s="25">
        <f t="shared" si="2"/>
        <v>100</v>
      </c>
      <c r="F122" s="26">
        <v>3848868</v>
      </c>
      <c r="G122" s="26">
        <v>3630771</v>
      </c>
      <c r="H122" s="25">
        <f t="shared" si="3"/>
        <v>94.33347675212556</v>
      </c>
    </row>
    <row r="123" spans="1:8" s="27" customFormat="1" ht="12.75">
      <c r="A123" s="23" t="s">
        <v>30</v>
      </c>
      <c r="B123" s="24" t="s">
        <v>75</v>
      </c>
      <c r="C123" s="25">
        <v>100000</v>
      </c>
      <c r="D123" s="25">
        <v>99913</v>
      </c>
      <c r="E123" s="25">
        <f t="shared" si="2"/>
        <v>99.913</v>
      </c>
      <c r="F123" s="26">
        <v>691227</v>
      </c>
      <c r="G123" s="26">
        <v>486449</v>
      </c>
      <c r="H123" s="25">
        <f t="shared" si="3"/>
        <v>70.37471047861267</v>
      </c>
    </row>
    <row r="124" spans="1:8" s="27" customFormat="1" ht="12.75">
      <c r="A124" s="23" t="s">
        <v>31</v>
      </c>
      <c r="B124" s="24" t="s">
        <v>131</v>
      </c>
      <c r="C124" s="25">
        <v>100000</v>
      </c>
      <c r="D124" s="25">
        <v>99913</v>
      </c>
      <c r="E124" s="25">
        <f t="shared" si="2"/>
        <v>99.913</v>
      </c>
      <c r="F124" s="26">
        <v>691227</v>
      </c>
      <c r="G124" s="26">
        <v>486449</v>
      </c>
      <c r="H124" s="25">
        <f t="shared" si="3"/>
        <v>70.37471047861267</v>
      </c>
    </row>
    <row r="125" spans="1:8" s="27" customFormat="1" ht="12.75">
      <c r="A125" s="23" t="s">
        <v>32</v>
      </c>
      <c r="B125" s="24" t="s">
        <v>82</v>
      </c>
      <c r="C125" s="25">
        <v>170000</v>
      </c>
      <c r="D125" s="25">
        <v>170000</v>
      </c>
      <c r="E125" s="25">
        <f t="shared" si="2"/>
        <v>100</v>
      </c>
      <c r="F125" s="28"/>
      <c r="G125" s="28"/>
      <c r="H125" s="25"/>
    </row>
    <row r="126" spans="1:8" s="27" customFormat="1" ht="12.75">
      <c r="A126" s="23" t="s">
        <v>40</v>
      </c>
      <c r="B126" s="24" t="s">
        <v>132</v>
      </c>
      <c r="C126" s="25">
        <v>170000</v>
      </c>
      <c r="D126" s="25">
        <v>170000</v>
      </c>
      <c r="E126" s="25">
        <f t="shared" si="2"/>
        <v>100</v>
      </c>
      <c r="F126" s="28"/>
      <c r="G126" s="28"/>
      <c r="H126" s="25"/>
    </row>
    <row r="127" spans="1:8" s="27" customFormat="1" ht="12.75">
      <c r="A127" s="23">
        <v>2300</v>
      </c>
      <c r="B127" s="24" t="s">
        <v>77</v>
      </c>
      <c r="C127" s="25"/>
      <c r="D127" s="25"/>
      <c r="E127" s="25"/>
      <c r="F127" s="26">
        <v>463</v>
      </c>
      <c r="G127" s="26">
        <v>463</v>
      </c>
      <c r="H127" s="25">
        <f t="shared" si="3"/>
        <v>100</v>
      </c>
    </row>
    <row r="128" spans="1:8" ht="12.75">
      <c r="A128" s="22">
        <v>80101</v>
      </c>
      <c r="B128" s="16" t="s">
        <v>145</v>
      </c>
      <c r="C128" s="3">
        <v>109482141</v>
      </c>
      <c r="D128" s="3">
        <v>109399289</v>
      </c>
      <c r="E128" s="3">
        <f t="shared" si="2"/>
        <v>99.92432373057082</v>
      </c>
      <c r="F128" s="20">
        <v>15491115</v>
      </c>
      <c r="G128" s="20">
        <v>14569591</v>
      </c>
      <c r="H128" s="3">
        <f t="shared" si="3"/>
        <v>94.0512739076561</v>
      </c>
    </row>
    <row r="129" spans="1:8" ht="12.75">
      <c r="A129" s="22">
        <v>80203</v>
      </c>
      <c r="B129" s="16" t="s">
        <v>146</v>
      </c>
      <c r="C129" s="3">
        <v>12851382</v>
      </c>
      <c r="D129" s="3">
        <v>12825455</v>
      </c>
      <c r="E129" s="3">
        <f t="shared" si="2"/>
        <v>99.79825516041777</v>
      </c>
      <c r="F129" s="20">
        <v>2325582</v>
      </c>
      <c r="G129" s="20">
        <v>2030531</v>
      </c>
      <c r="H129" s="3">
        <f t="shared" si="3"/>
        <v>87.31281029866932</v>
      </c>
    </row>
    <row r="130" spans="1:8" ht="38.25">
      <c r="A130" s="22">
        <v>80300</v>
      </c>
      <c r="B130" s="16" t="s">
        <v>147</v>
      </c>
      <c r="C130" s="3">
        <v>15477508</v>
      </c>
      <c r="D130" s="3">
        <v>15430278</v>
      </c>
      <c r="E130" s="3">
        <f t="shared" si="2"/>
        <v>99.69484751679664</v>
      </c>
      <c r="F130" s="20">
        <v>1661128</v>
      </c>
      <c r="G130" s="20">
        <v>1505838</v>
      </c>
      <c r="H130" s="3">
        <f t="shared" si="3"/>
        <v>90.65153317504732</v>
      </c>
    </row>
    <row r="131" spans="1:8" ht="25.5">
      <c r="A131" s="22">
        <v>80500</v>
      </c>
      <c r="B131" s="16" t="s">
        <v>148</v>
      </c>
      <c r="C131" s="3">
        <v>4797623</v>
      </c>
      <c r="D131" s="3">
        <v>4788360</v>
      </c>
      <c r="E131" s="3">
        <f t="shared" si="2"/>
        <v>99.80692522109386</v>
      </c>
      <c r="F131" s="20">
        <v>4261729</v>
      </c>
      <c r="G131" s="20">
        <v>3638441</v>
      </c>
      <c r="H131" s="3">
        <f t="shared" si="3"/>
        <v>85.37476221505403</v>
      </c>
    </row>
    <row r="132" spans="1:8" ht="25.5">
      <c r="A132" s="22">
        <v>80704</v>
      </c>
      <c r="B132" s="16" t="s">
        <v>149</v>
      </c>
      <c r="C132" s="3">
        <v>69982</v>
      </c>
      <c r="D132" s="3">
        <v>69521</v>
      </c>
      <c r="E132" s="3">
        <f t="shared" si="2"/>
        <v>99.34125918093224</v>
      </c>
      <c r="F132" s="21"/>
      <c r="G132" s="21"/>
      <c r="H132" s="3"/>
    </row>
    <row r="133" spans="1:8" ht="12.75">
      <c r="A133" s="22">
        <v>81002</v>
      </c>
      <c r="B133" s="16" t="s">
        <v>150</v>
      </c>
      <c r="C133" s="3">
        <v>4378673</v>
      </c>
      <c r="D133" s="3">
        <v>4378422</v>
      </c>
      <c r="E133" s="3">
        <f t="shared" si="2"/>
        <v>99.99426766967984</v>
      </c>
      <c r="F133" s="21"/>
      <c r="G133" s="21"/>
      <c r="H133" s="3"/>
    </row>
    <row r="134" spans="1:8" ht="25.5">
      <c r="A134" s="22">
        <v>81003</v>
      </c>
      <c r="B134" s="16" t="s">
        <v>151</v>
      </c>
      <c r="C134" s="3">
        <v>11308</v>
      </c>
      <c r="D134" s="3">
        <v>11236</v>
      </c>
      <c r="E134" s="3">
        <f t="shared" si="2"/>
        <v>99.36328263176513</v>
      </c>
      <c r="F134" s="21"/>
      <c r="G134" s="21"/>
      <c r="H134" s="3"/>
    </row>
    <row r="135" spans="1:8" ht="12.75">
      <c r="A135" s="22">
        <v>81004</v>
      </c>
      <c r="B135" s="16" t="s">
        <v>152</v>
      </c>
      <c r="C135" s="3">
        <v>713932</v>
      </c>
      <c r="D135" s="3">
        <v>712071</v>
      </c>
      <c r="E135" s="3">
        <f aca="true" t="shared" si="4" ref="E135:E198">D135/C135*100</f>
        <v>99.73933091666993</v>
      </c>
      <c r="F135" s="20">
        <v>785</v>
      </c>
      <c r="G135" s="20">
        <v>763</v>
      </c>
      <c r="H135" s="3">
        <f aca="true" t="shared" si="5" ref="H135:H198">G135/F135*100</f>
        <v>97.19745222929936</v>
      </c>
    </row>
    <row r="136" spans="1:8" ht="25.5">
      <c r="A136" s="22">
        <v>81009</v>
      </c>
      <c r="B136" s="16" t="s">
        <v>153</v>
      </c>
      <c r="C136" s="3">
        <v>444594</v>
      </c>
      <c r="D136" s="3">
        <v>444586</v>
      </c>
      <c r="E136" s="3">
        <f t="shared" si="4"/>
        <v>99.99820060549625</v>
      </c>
      <c r="F136" s="21"/>
      <c r="G136" s="21"/>
      <c r="H136" s="3"/>
    </row>
    <row r="137" spans="1:8" s="33" customFormat="1" ht="25.5">
      <c r="A137" s="29">
        <v>90000</v>
      </c>
      <c r="B137" s="30" t="s">
        <v>154</v>
      </c>
      <c r="C137" s="31">
        <v>84879969</v>
      </c>
      <c r="D137" s="31">
        <v>78989883</v>
      </c>
      <c r="E137" s="31">
        <f t="shared" si="4"/>
        <v>93.06068785204198</v>
      </c>
      <c r="F137" s="32">
        <v>133100</v>
      </c>
      <c r="G137" s="32">
        <v>77636</v>
      </c>
      <c r="H137" s="31">
        <f t="shared" si="5"/>
        <v>58.32907588279489</v>
      </c>
    </row>
    <row r="138" spans="1:8" s="27" customFormat="1" ht="12.75">
      <c r="A138" s="23" t="s">
        <v>0</v>
      </c>
      <c r="B138" s="24" t="s">
        <v>103</v>
      </c>
      <c r="C138" s="25">
        <v>84867969</v>
      </c>
      <c r="D138" s="25">
        <v>78983773</v>
      </c>
      <c r="E138" s="25">
        <f t="shared" si="4"/>
        <v>93.06664685235958</v>
      </c>
      <c r="F138" s="26">
        <v>133100</v>
      </c>
      <c r="G138" s="26">
        <v>77636</v>
      </c>
      <c r="H138" s="25">
        <f t="shared" si="5"/>
        <v>58.32907588279489</v>
      </c>
    </row>
    <row r="139" spans="1:8" s="27" customFormat="1" ht="12.75">
      <c r="A139" s="23" t="s">
        <v>1</v>
      </c>
      <c r="B139" s="24" t="s">
        <v>90</v>
      </c>
      <c r="C139" s="25">
        <v>5322286</v>
      </c>
      <c r="D139" s="25">
        <v>5213172</v>
      </c>
      <c r="E139" s="25">
        <f t="shared" si="4"/>
        <v>97.94986590348583</v>
      </c>
      <c r="F139" s="26">
        <v>122078</v>
      </c>
      <c r="G139" s="26">
        <v>67271</v>
      </c>
      <c r="H139" s="25">
        <f t="shared" si="5"/>
        <v>55.10493291174495</v>
      </c>
    </row>
    <row r="140" spans="1:8" s="27" customFormat="1" ht="25.5">
      <c r="A140" s="23" t="s">
        <v>2</v>
      </c>
      <c r="B140" s="24" t="s">
        <v>118</v>
      </c>
      <c r="C140" s="25">
        <v>2704338</v>
      </c>
      <c r="D140" s="25">
        <v>2702726</v>
      </c>
      <c r="E140" s="25">
        <f t="shared" si="4"/>
        <v>99.94039206637632</v>
      </c>
      <c r="F140" s="26">
        <v>9983</v>
      </c>
      <c r="G140" s="26">
        <v>8168</v>
      </c>
      <c r="H140" s="25">
        <f t="shared" si="5"/>
        <v>81.8190924571772</v>
      </c>
    </row>
    <row r="141" spans="1:8" s="27" customFormat="1" ht="12.75">
      <c r="A141" s="23" t="s">
        <v>3</v>
      </c>
      <c r="B141" s="24" t="s">
        <v>119</v>
      </c>
      <c r="C141" s="25">
        <v>2704338</v>
      </c>
      <c r="D141" s="25">
        <v>2702726</v>
      </c>
      <c r="E141" s="25">
        <f t="shared" si="4"/>
        <v>99.94039206637632</v>
      </c>
      <c r="F141" s="26">
        <v>9983</v>
      </c>
      <c r="G141" s="26">
        <v>8168</v>
      </c>
      <c r="H141" s="25">
        <f t="shared" si="5"/>
        <v>81.8190924571772</v>
      </c>
    </row>
    <row r="142" spans="1:8" s="27" customFormat="1" ht="12.75">
      <c r="A142" s="23" t="s">
        <v>4</v>
      </c>
      <c r="B142" s="24" t="s">
        <v>120</v>
      </c>
      <c r="C142" s="25">
        <v>1006084</v>
      </c>
      <c r="D142" s="25">
        <v>1005505</v>
      </c>
      <c r="E142" s="25">
        <f t="shared" si="4"/>
        <v>99.94245013338846</v>
      </c>
      <c r="F142" s="26">
        <v>3742</v>
      </c>
      <c r="G142" s="26">
        <v>3071</v>
      </c>
      <c r="H142" s="25">
        <f t="shared" si="5"/>
        <v>82.06841261357563</v>
      </c>
    </row>
    <row r="143" spans="1:8" s="27" customFormat="1" ht="25.5">
      <c r="A143" s="23" t="s">
        <v>5</v>
      </c>
      <c r="B143" s="24" t="s">
        <v>91</v>
      </c>
      <c r="C143" s="25">
        <v>1352118</v>
      </c>
      <c r="D143" s="25">
        <v>1256088</v>
      </c>
      <c r="E143" s="25">
        <f t="shared" si="4"/>
        <v>92.89780921487622</v>
      </c>
      <c r="F143" s="26">
        <v>105808</v>
      </c>
      <c r="G143" s="26">
        <v>54470</v>
      </c>
      <c r="H143" s="25">
        <f t="shared" si="5"/>
        <v>51.48003931649781</v>
      </c>
    </row>
    <row r="144" spans="1:8" s="27" customFormat="1" ht="25.5">
      <c r="A144" s="23" t="s">
        <v>6</v>
      </c>
      <c r="B144" s="24" t="s">
        <v>104</v>
      </c>
      <c r="C144" s="25">
        <v>188794</v>
      </c>
      <c r="D144" s="25">
        <v>173580</v>
      </c>
      <c r="E144" s="25">
        <f t="shared" si="4"/>
        <v>91.94148119113954</v>
      </c>
      <c r="F144" s="26">
        <v>36156</v>
      </c>
      <c r="G144" s="26">
        <v>24231</v>
      </c>
      <c r="H144" s="25">
        <f t="shared" si="5"/>
        <v>67.01792233654166</v>
      </c>
    </row>
    <row r="145" spans="1:8" s="27" customFormat="1" ht="12.75">
      <c r="A145" s="23" t="s">
        <v>34</v>
      </c>
      <c r="B145" s="24" t="s">
        <v>105</v>
      </c>
      <c r="C145" s="25">
        <v>149700</v>
      </c>
      <c r="D145" s="25">
        <v>111103</v>
      </c>
      <c r="E145" s="25">
        <f t="shared" si="4"/>
        <v>74.21710086840348</v>
      </c>
      <c r="F145" s="26">
        <v>175</v>
      </c>
      <c r="G145" s="26">
        <v>175</v>
      </c>
      <c r="H145" s="25">
        <f t="shared" si="5"/>
        <v>100</v>
      </c>
    </row>
    <row r="146" spans="1:8" s="27" customFormat="1" ht="12.75">
      <c r="A146" s="23" t="s">
        <v>35</v>
      </c>
      <c r="B146" s="24" t="s">
        <v>36</v>
      </c>
      <c r="C146" s="25">
        <v>442322</v>
      </c>
      <c r="D146" s="25">
        <v>429933</v>
      </c>
      <c r="E146" s="25">
        <f t="shared" si="4"/>
        <v>97.19909929870094</v>
      </c>
      <c r="F146" s="26">
        <v>17158</v>
      </c>
      <c r="G146" s="26">
        <v>9260</v>
      </c>
      <c r="H146" s="25">
        <f t="shared" si="5"/>
        <v>53.968994055251194</v>
      </c>
    </row>
    <row r="147" spans="1:8" s="27" customFormat="1" ht="12.75">
      <c r="A147" s="23" t="s">
        <v>7</v>
      </c>
      <c r="B147" s="24" t="s">
        <v>101</v>
      </c>
      <c r="C147" s="25">
        <v>62480</v>
      </c>
      <c r="D147" s="25">
        <v>62456</v>
      </c>
      <c r="E147" s="25">
        <f t="shared" si="4"/>
        <v>99.96158770806657</v>
      </c>
      <c r="F147" s="26">
        <v>4524</v>
      </c>
      <c r="G147" s="26">
        <v>1740</v>
      </c>
      <c r="H147" s="25">
        <f t="shared" si="5"/>
        <v>38.46153846153847</v>
      </c>
    </row>
    <row r="148" spans="1:8" s="27" customFormat="1" ht="25.5">
      <c r="A148" s="23" t="s">
        <v>8</v>
      </c>
      <c r="B148" s="24" t="s">
        <v>107</v>
      </c>
      <c r="C148" s="25">
        <v>84280</v>
      </c>
      <c r="D148" s="25">
        <v>84280</v>
      </c>
      <c r="E148" s="25">
        <f t="shared" si="4"/>
        <v>100</v>
      </c>
      <c r="F148" s="26">
        <v>14850</v>
      </c>
      <c r="G148" s="26">
        <v>8690</v>
      </c>
      <c r="H148" s="25">
        <f t="shared" si="5"/>
        <v>58.51851851851851</v>
      </c>
    </row>
    <row r="149" spans="1:8" s="27" customFormat="1" ht="12.75">
      <c r="A149" s="23" t="s">
        <v>9</v>
      </c>
      <c r="B149" s="24" t="s">
        <v>10</v>
      </c>
      <c r="C149" s="25">
        <v>3470</v>
      </c>
      <c r="D149" s="25">
        <v>2661</v>
      </c>
      <c r="E149" s="25">
        <f t="shared" si="4"/>
        <v>76.68587896253602</v>
      </c>
      <c r="F149" s="28"/>
      <c r="G149" s="28"/>
      <c r="H149" s="25"/>
    </row>
    <row r="150" spans="1:8" s="27" customFormat="1" ht="38.25">
      <c r="A150" s="23" t="s">
        <v>11</v>
      </c>
      <c r="B150" s="24" t="s">
        <v>92</v>
      </c>
      <c r="C150" s="25">
        <v>35742</v>
      </c>
      <c r="D150" s="25">
        <v>35737</v>
      </c>
      <c r="E150" s="25">
        <f t="shared" si="4"/>
        <v>99.98601085557607</v>
      </c>
      <c r="F150" s="26">
        <v>8141</v>
      </c>
      <c r="G150" s="26">
        <v>3610</v>
      </c>
      <c r="H150" s="25">
        <f t="shared" si="5"/>
        <v>44.34344675101339</v>
      </c>
    </row>
    <row r="151" spans="1:8" s="27" customFormat="1" ht="12.75">
      <c r="A151" s="23" t="s">
        <v>12</v>
      </c>
      <c r="B151" s="24" t="s">
        <v>13</v>
      </c>
      <c r="C151" s="25">
        <v>59743</v>
      </c>
      <c r="D151" s="25">
        <v>51277</v>
      </c>
      <c r="E151" s="25">
        <f t="shared" si="4"/>
        <v>85.82930217766098</v>
      </c>
      <c r="F151" s="26">
        <v>4963</v>
      </c>
      <c r="G151" s="26">
        <v>3326</v>
      </c>
      <c r="H151" s="25">
        <f t="shared" si="5"/>
        <v>67.01591779165827</v>
      </c>
    </row>
    <row r="152" spans="1:8" s="27" customFormat="1" ht="12.75">
      <c r="A152" s="23" t="s">
        <v>14</v>
      </c>
      <c r="B152" s="24" t="s">
        <v>121</v>
      </c>
      <c r="C152" s="25">
        <v>325587</v>
      </c>
      <c r="D152" s="25">
        <v>305061</v>
      </c>
      <c r="E152" s="25">
        <f t="shared" si="4"/>
        <v>93.69569423840632</v>
      </c>
      <c r="F152" s="26">
        <v>19841</v>
      </c>
      <c r="G152" s="26">
        <v>3438</v>
      </c>
      <c r="H152" s="25">
        <f t="shared" si="5"/>
        <v>17.327755657476942</v>
      </c>
    </row>
    <row r="153" spans="1:8" s="27" customFormat="1" ht="12.75">
      <c r="A153" s="23" t="s">
        <v>15</v>
      </c>
      <c r="B153" s="24" t="s">
        <v>73</v>
      </c>
      <c r="C153" s="25">
        <v>58205</v>
      </c>
      <c r="D153" s="25">
        <v>56635</v>
      </c>
      <c r="E153" s="25">
        <f t="shared" si="4"/>
        <v>97.30263723047848</v>
      </c>
      <c r="F153" s="26">
        <v>400</v>
      </c>
      <c r="G153" s="28"/>
      <c r="H153" s="25">
        <f t="shared" si="5"/>
        <v>0</v>
      </c>
    </row>
    <row r="154" spans="1:8" s="27" customFormat="1" ht="12.75">
      <c r="A154" s="23" t="s">
        <v>16</v>
      </c>
      <c r="B154" s="24" t="s">
        <v>108</v>
      </c>
      <c r="C154" s="25">
        <v>200441</v>
      </c>
      <c r="D154" s="25">
        <v>191118</v>
      </c>
      <c r="E154" s="25">
        <f t="shared" si="4"/>
        <v>95.34875599303535</v>
      </c>
      <c r="F154" s="26">
        <v>2145</v>
      </c>
      <c r="G154" s="26">
        <v>1562</v>
      </c>
      <c r="H154" s="25">
        <f t="shared" si="5"/>
        <v>72.82051282051282</v>
      </c>
    </row>
    <row r="155" spans="1:8" s="27" customFormat="1" ht="12.75">
      <c r="A155" s="23" t="s">
        <v>17</v>
      </c>
      <c r="B155" s="24" t="s">
        <v>18</v>
      </c>
      <c r="C155" s="25">
        <v>109200</v>
      </c>
      <c r="D155" s="25">
        <v>104394</v>
      </c>
      <c r="E155" s="25">
        <f t="shared" si="4"/>
        <v>95.5989010989011</v>
      </c>
      <c r="F155" s="26">
        <v>682</v>
      </c>
      <c r="G155" s="26">
        <v>198</v>
      </c>
      <c r="H155" s="25">
        <f t="shared" si="5"/>
        <v>29.03225806451613</v>
      </c>
    </row>
    <row r="156" spans="1:8" s="27" customFormat="1" ht="12.75">
      <c r="A156" s="23" t="s">
        <v>19</v>
      </c>
      <c r="B156" s="24" t="s">
        <v>122</v>
      </c>
      <c r="C156" s="25">
        <v>30000</v>
      </c>
      <c r="D156" s="25">
        <v>25531</v>
      </c>
      <c r="E156" s="25">
        <f t="shared" si="4"/>
        <v>85.10333333333332</v>
      </c>
      <c r="F156" s="26">
        <v>371</v>
      </c>
      <c r="G156" s="26">
        <v>371</v>
      </c>
      <c r="H156" s="25">
        <f t="shared" si="5"/>
        <v>100</v>
      </c>
    </row>
    <row r="157" spans="1:8" s="27" customFormat="1" ht="12.75">
      <c r="A157" s="23" t="s">
        <v>20</v>
      </c>
      <c r="B157" s="24" t="s">
        <v>123</v>
      </c>
      <c r="C157" s="25">
        <v>49941</v>
      </c>
      <c r="D157" s="25">
        <v>49941</v>
      </c>
      <c r="E157" s="25">
        <f t="shared" si="4"/>
        <v>100</v>
      </c>
      <c r="F157" s="26">
        <v>1040</v>
      </c>
      <c r="G157" s="26">
        <v>950</v>
      </c>
      <c r="H157" s="25">
        <f t="shared" si="5"/>
        <v>91.34615384615384</v>
      </c>
    </row>
    <row r="158" spans="1:8" s="27" customFormat="1" ht="12.75">
      <c r="A158" s="23" t="s">
        <v>21</v>
      </c>
      <c r="B158" s="24" t="s">
        <v>124</v>
      </c>
      <c r="C158" s="25">
        <v>11300</v>
      </c>
      <c r="D158" s="25">
        <v>11252</v>
      </c>
      <c r="E158" s="25">
        <f t="shared" si="4"/>
        <v>99.57522123893806</v>
      </c>
      <c r="F158" s="26">
        <v>52</v>
      </c>
      <c r="G158" s="26">
        <v>43</v>
      </c>
      <c r="H158" s="25">
        <f t="shared" si="5"/>
        <v>82.6923076923077</v>
      </c>
    </row>
    <row r="159" spans="1:8" s="27" customFormat="1" ht="25.5">
      <c r="A159" s="23" t="s">
        <v>22</v>
      </c>
      <c r="B159" s="24" t="s">
        <v>109</v>
      </c>
      <c r="C159" s="25">
        <v>1100</v>
      </c>
      <c r="D159" s="25">
        <v>1100</v>
      </c>
      <c r="E159" s="25">
        <f t="shared" si="4"/>
        <v>100</v>
      </c>
      <c r="F159" s="28"/>
      <c r="G159" s="28"/>
      <c r="H159" s="25"/>
    </row>
    <row r="160" spans="1:8" s="27" customFormat="1" ht="38.25">
      <c r="A160" s="23" t="s">
        <v>23</v>
      </c>
      <c r="B160" s="24" t="s">
        <v>125</v>
      </c>
      <c r="C160" s="25">
        <v>1100</v>
      </c>
      <c r="D160" s="25">
        <v>1100</v>
      </c>
      <c r="E160" s="25">
        <f t="shared" si="4"/>
        <v>100</v>
      </c>
      <c r="F160" s="28"/>
      <c r="G160" s="28"/>
      <c r="H160" s="25"/>
    </row>
    <row r="161" spans="1:8" s="27" customFormat="1" ht="12.75">
      <c r="A161" s="23" t="s">
        <v>24</v>
      </c>
      <c r="B161" s="24" t="s">
        <v>112</v>
      </c>
      <c r="C161" s="25">
        <v>79545683</v>
      </c>
      <c r="D161" s="25">
        <v>73770601</v>
      </c>
      <c r="E161" s="25">
        <f t="shared" si="4"/>
        <v>92.7399177652419</v>
      </c>
      <c r="F161" s="26">
        <v>11022</v>
      </c>
      <c r="G161" s="26">
        <v>10365</v>
      </c>
      <c r="H161" s="25">
        <f t="shared" si="5"/>
        <v>94.03919433859554</v>
      </c>
    </row>
    <row r="162" spans="1:8" s="27" customFormat="1" ht="25.5">
      <c r="A162" s="23" t="s">
        <v>44</v>
      </c>
      <c r="B162" s="24" t="s">
        <v>155</v>
      </c>
      <c r="C162" s="25">
        <v>985474</v>
      </c>
      <c r="D162" s="25">
        <v>959340</v>
      </c>
      <c r="E162" s="25">
        <f t="shared" si="4"/>
        <v>97.34807818369637</v>
      </c>
      <c r="F162" s="28"/>
      <c r="G162" s="28"/>
      <c r="H162" s="25"/>
    </row>
    <row r="163" spans="1:8" s="27" customFormat="1" ht="12.75">
      <c r="A163" s="23" t="s">
        <v>25</v>
      </c>
      <c r="B163" s="24" t="s">
        <v>78</v>
      </c>
      <c r="C163" s="25">
        <v>78560209</v>
      </c>
      <c r="D163" s="25">
        <v>72811261</v>
      </c>
      <c r="E163" s="25">
        <f t="shared" si="4"/>
        <v>92.68211213643792</v>
      </c>
      <c r="F163" s="26">
        <v>11022</v>
      </c>
      <c r="G163" s="26">
        <v>10365</v>
      </c>
      <c r="H163" s="25">
        <f t="shared" si="5"/>
        <v>94.03919433859554</v>
      </c>
    </row>
    <row r="164" spans="1:8" s="27" customFormat="1" ht="12.75">
      <c r="A164" s="23" t="s">
        <v>43</v>
      </c>
      <c r="B164" s="24" t="s">
        <v>144</v>
      </c>
      <c r="C164" s="25">
        <v>33948021</v>
      </c>
      <c r="D164" s="25">
        <v>29272642</v>
      </c>
      <c r="E164" s="25">
        <f t="shared" si="4"/>
        <v>86.22783048237186</v>
      </c>
      <c r="F164" s="28"/>
      <c r="G164" s="28"/>
      <c r="H164" s="25"/>
    </row>
    <row r="165" spans="1:8" s="27" customFormat="1" ht="12.75">
      <c r="A165" s="23" t="s">
        <v>26</v>
      </c>
      <c r="B165" s="24" t="s">
        <v>130</v>
      </c>
      <c r="C165" s="25">
        <v>44612188</v>
      </c>
      <c r="D165" s="25">
        <v>43538619</v>
      </c>
      <c r="E165" s="25">
        <f t="shared" si="4"/>
        <v>97.59355223733927</v>
      </c>
      <c r="F165" s="26">
        <v>11022</v>
      </c>
      <c r="G165" s="26">
        <v>10365</v>
      </c>
      <c r="H165" s="25">
        <f t="shared" si="5"/>
        <v>94.03919433859554</v>
      </c>
    </row>
    <row r="166" spans="1:8" s="27" customFormat="1" ht="12.75">
      <c r="A166" s="23" t="s">
        <v>27</v>
      </c>
      <c r="B166" s="24" t="s">
        <v>96</v>
      </c>
      <c r="C166" s="25">
        <v>12000</v>
      </c>
      <c r="D166" s="25">
        <v>6110</v>
      </c>
      <c r="E166" s="25">
        <f t="shared" si="4"/>
        <v>50.916666666666664</v>
      </c>
      <c r="F166" s="28"/>
      <c r="G166" s="28"/>
      <c r="H166" s="25"/>
    </row>
    <row r="167" spans="1:8" s="27" customFormat="1" ht="12.75">
      <c r="A167" s="23" t="s">
        <v>28</v>
      </c>
      <c r="B167" s="24" t="s">
        <v>97</v>
      </c>
      <c r="C167" s="25">
        <v>12000</v>
      </c>
      <c r="D167" s="25">
        <v>6110</v>
      </c>
      <c r="E167" s="25">
        <f t="shared" si="4"/>
        <v>50.916666666666664</v>
      </c>
      <c r="F167" s="28"/>
      <c r="G167" s="28"/>
      <c r="H167" s="25"/>
    </row>
    <row r="168" spans="1:8" s="27" customFormat="1" ht="25.5">
      <c r="A168" s="23" t="s">
        <v>29</v>
      </c>
      <c r="B168" s="24" t="s">
        <v>114</v>
      </c>
      <c r="C168" s="25">
        <v>12000</v>
      </c>
      <c r="D168" s="25">
        <v>6110</v>
      </c>
      <c r="E168" s="25">
        <f t="shared" si="4"/>
        <v>50.916666666666664</v>
      </c>
      <c r="F168" s="28"/>
      <c r="G168" s="28"/>
      <c r="H168" s="25"/>
    </row>
    <row r="169" spans="1:8" ht="38.25">
      <c r="A169" s="22">
        <v>90201</v>
      </c>
      <c r="B169" s="16" t="s">
        <v>156</v>
      </c>
      <c r="C169" s="3">
        <v>28396268</v>
      </c>
      <c r="D169" s="3">
        <v>28051208</v>
      </c>
      <c r="E169" s="3">
        <f t="shared" si="4"/>
        <v>98.7848403177488</v>
      </c>
      <c r="F169" s="21"/>
      <c r="G169" s="21"/>
      <c r="H169" s="3"/>
    </row>
    <row r="170" spans="1:8" ht="25.5">
      <c r="A170" s="22">
        <v>90202</v>
      </c>
      <c r="B170" s="16" t="s">
        <v>157</v>
      </c>
      <c r="C170" s="3">
        <v>309514</v>
      </c>
      <c r="D170" s="3">
        <v>242808</v>
      </c>
      <c r="E170" s="3">
        <f t="shared" si="4"/>
        <v>78.44814774129765</v>
      </c>
      <c r="F170" s="21"/>
      <c r="G170" s="21"/>
      <c r="H170" s="3"/>
    </row>
    <row r="171" spans="1:8" ht="38.25">
      <c r="A171" s="22">
        <v>90203</v>
      </c>
      <c r="B171" s="16" t="s">
        <v>158</v>
      </c>
      <c r="C171" s="3">
        <v>5533335</v>
      </c>
      <c r="D171" s="3">
        <v>5533330</v>
      </c>
      <c r="E171" s="3">
        <f t="shared" si="4"/>
        <v>99.99990963858143</v>
      </c>
      <c r="F171" s="21"/>
      <c r="G171" s="21"/>
      <c r="H171" s="3"/>
    </row>
    <row r="172" spans="1:8" ht="38.25">
      <c r="A172" s="22">
        <v>90204</v>
      </c>
      <c r="B172" s="16" t="s">
        <v>159</v>
      </c>
      <c r="C172" s="3">
        <v>2381470</v>
      </c>
      <c r="D172" s="3">
        <v>2257181</v>
      </c>
      <c r="E172" s="3">
        <f t="shared" si="4"/>
        <v>94.7809966113367</v>
      </c>
      <c r="F172" s="21"/>
      <c r="G172" s="21"/>
      <c r="H172" s="3"/>
    </row>
    <row r="173" spans="1:8" ht="38.25">
      <c r="A173" s="22">
        <v>90205</v>
      </c>
      <c r="B173" s="16" t="s">
        <v>159</v>
      </c>
      <c r="C173" s="3">
        <v>6479</v>
      </c>
      <c r="D173" s="3">
        <v>1730</v>
      </c>
      <c r="E173" s="3">
        <f t="shared" si="4"/>
        <v>26.70165148942738</v>
      </c>
      <c r="F173" s="21"/>
      <c r="G173" s="21"/>
      <c r="H173" s="3"/>
    </row>
    <row r="174" spans="1:8" ht="38.25">
      <c r="A174" s="22">
        <v>90206</v>
      </c>
      <c r="B174" s="16" t="s">
        <v>160</v>
      </c>
      <c r="C174" s="3">
        <v>164827</v>
      </c>
      <c r="D174" s="3">
        <v>164826</v>
      </c>
      <c r="E174" s="3">
        <f t="shared" si="4"/>
        <v>99.99939330328162</v>
      </c>
      <c r="F174" s="21"/>
      <c r="G174" s="21"/>
      <c r="H174" s="3"/>
    </row>
    <row r="175" spans="1:8" ht="38.25">
      <c r="A175" s="22">
        <v>90207</v>
      </c>
      <c r="B175" s="16" t="s">
        <v>161</v>
      </c>
      <c r="C175" s="3">
        <v>1317612</v>
      </c>
      <c r="D175" s="3">
        <v>1229304</v>
      </c>
      <c r="E175" s="3">
        <f t="shared" si="4"/>
        <v>93.29787524703782</v>
      </c>
      <c r="F175" s="21"/>
      <c r="G175" s="21"/>
      <c r="H175" s="3"/>
    </row>
    <row r="176" spans="1:8" ht="38.25">
      <c r="A176" s="22">
        <v>90208</v>
      </c>
      <c r="B176" s="16" t="s">
        <v>162</v>
      </c>
      <c r="C176" s="3">
        <v>4265</v>
      </c>
      <c r="D176" s="3">
        <v>3062</v>
      </c>
      <c r="E176" s="3">
        <f t="shared" si="4"/>
        <v>71.7936694021102</v>
      </c>
      <c r="F176" s="21"/>
      <c r="G176" s="21"/>
      <c r="H176" s="3"/>
    </row>
    <row r="177" spans="1:8" ht="25.5">
      <c r="A177" s="22">
        <v>90209</v>
      </c>
      <c r="B177" s="16" t="s">
        <v>163</v>
      </c>
      <c r="C177" s="3">
        <v>156921</v>
      </c>
      <c r="D177" s="3">
        <v>156918</v>
      </c>
      <c r="E177" s="3">
        <f t="shared" si="4"/>
        <v>99.99808820999101</v>
      </c>
      <c r="F177" s="21"/>
      <c r="G177" s="21"/>
      <c r="H177" s="3"/>
    </row>
    <row r="178" spans="1:8" ht="38.25">
      <c r="A178" s="22">
        <v>90210</v>
      </c>
      <c r="B178" s="16" t="s">
        <v>164</v>
      </c>
      <c r="C178" s="3">
        <v>211</v>
      </c>
      <c r="D178" s="3">
        <v>210</v>
      </c>
      <c r="E178" s="3">
        <f t="shared" si="4"/>
        <v>99.52606635071089</v>
      </c>
      <c r="F178" s="21"/>
      <c r="G178" s="21"/>
      <c r="H178" s="3"/>
    </row>
    <row r="179" spans="1:8" ht="12.75">
      <c r="A179" s="22">
        <v>90302</v>
      </c>
      <c r="B179" s="16" t="s">
        <v>165</v>
      </c>
      <c r="C179" s="3">
        <v>1597831</v>
      </c>
      <c r="D179" s="3">
        <v>1160453</v>
      </c>
      <c r="E179" s="3">
        <f t="shared" si="4"/>
        <v>72.62676716123295</v>
      </c>
      <c r="F179" s="21"/>
      <c r="G179" s="21"/>
      <c r="H179" s="3"/>
    </row>
    <row r="180" spans="1:8" ht="25.5">
      <c r="A180" s="22">
        <v>90303</v>
      </c>
      <c r="B180" s="16" t="s">
        <v>166</v>
      </c>
      <c r="C180" s="3">
        <v>7852421</v>
      </c>
      <c r="D180" s="3">
        <v>7601307</v>
      </c>
      <c r="E180" s="3">
        <f t="shared" si="4"/>
        <v>96.80208180381567</v>
      </c>
      <c r="F180" s="21"/>
      <c r="G180" s="21"/>
      <c r="H180" s="3"/>
    </row>
    <row r="181" spans="1:8" ht="12.75">
      <c r="A181" s="22">
        <v>90304</v>
      </c>
      <c r="B181" s="16" t="s">
        <v>167</v>
      </c>
      <c r="C181" s="3">
        <v>7124150</v>
      </c>
      <c r="D181" s="3">
        <v>5838835</v>
      </c>
      <c r="E181" s="3">
        <f t="shared" si="4"/>
        <v>81.95833888955174</v>
      </c>
      <c r="F181" s="21"/>
      <c r="G181" s="21"/>
      <c r="H181" s="3"/>
    </row>
    <row r="182" spans="1:8" ht="25.5">
      <c r="A182" s="22">
        <v>90305</v>
      </c>
      <c r="B182" s="16" t="s">
        <v>168</v>
      </c>
      <c r="C182" s="3">
        <v>1428782</v>
      </c>
      <c r="D182" s="3">
        <v>1234148</v>
      </c>
      <c r="E182" s="3">
        <f t="shared" si="4"/>
        <v>86.37762793764199</v>
      </c>
      <c r="F182" s="21"/>
      <c r="G182" s="21"/>
      <c r="H182" s="3"/>
    </row>
    <row r="183" spans="1:8" ht="12.75">
      <c r="A183" s="22">
        <v>90306</v>
      </c>
      <c r="B183" s="16" t="s">
        <v>169</v>
      </c>
      <c r="C183" s="3">
        <v>7761798</v>
      </c>
      <c r="D183" s="3">
        <v>6070440</v>
      </c>
      <c r="E183" s="3">
        <f t="shared" si="4"/>
        <v>78.20919843572327</v>
      </c>
      <c r="F183" s="21"/>
      <c r="G183" s="21"/>
      <c r="H183" s="3"/>
    </row>
    <row r="184" spans="1:8" ht="25.5">
      <c r="A184" s="22">
        <v>90401</v>
      </c>
      <c r="B184" s="16" t="s">
        <v>170</v>
      </c>
      <c r="C184" s="3">
        <v>5736614</v>
      </c>
      <c r="D184" s="3">
        <v>5105700</v>
      </c>
      <c r="E184" s="3">
        <f t="shared" si="4"/>
        <v>89.00197921631123</v>
      </c>
      <c r="F184" s="21"/>
      <c r="G184" s="21"/>
      <c r="H184" s="3"/>
    </row>
    <row r="185" spans="1:8" ht="25.5">
      <c r="A185" s="22">
        <v>90405</v>
      </c>
      <c r="B185" s="16" t="s">
        <v>171</v>
      </c>
      <c r="C185" s="3">
        <v>4003125</v>
      </c>
      <c r="D185" s="3">
        <v>3724105</v>
      </c>
      <c r="E185" s="3">
        <f t="shared" si="4"/>
        <v>93.02994535519126</v>
      </c>
      <c r="F185" s="21"/>
      <c r="G185" s="21"/>
      <c r="H185" s="3"/>
    </row>
    <row r="186" spans="1:8" ht="12.75">
      <c r="A186" s="22">
        <v>90412</v>
      </c>
      <c r="B186" s="16" t="s">
        <v>172</v>
      </c>
      <c r="C186" s="3">
        <v>3693934</v>
      </c>
      <c r="D186" s="3">
        <v>3409780</v>
      </c>
      <c r="E186" s="3">
        <f t="shared" si="4"/>
        <v>92.30755070339643</v>
      </c>
      <c r="F186" s="21"/>
      <c r="G186" s="21"/>
      <c r="H186" s="3"/>
    </row>
    <row r="187" spans="1:8" ht="25.5">
      <c r="A187" s="22">
        <v>91101</v>
      </c>
      <c r="B187" s="16" t="s">
        <v>173</v>
      </c>
      <c r="C187" s="3">
        <v>180790</v>
      </c>
      <c r="D187" s="3">
        <v>178068</v>
      </c>
      <c r="E187" s="3">
        <f t="shared" si="4"/>
        <v>98.4943857514243</v>
      </c>
      <c r="F187" s="21"/>
      <c r="G187" s="21"/>
      <c r="H187" s="3"/>
    </row>
    <row r="188" spans="1:8" ht="25.5">
      <c r="A188" s="22">
        <v>91102</v>
      </c>
      <c r="B188" s="16" t="s">
        <v>174</v>
      </c>
      <c r="C188" s="3">
        <v>10190</v>
      </c>
      <c r="D188" s="3">
        <v>10190</v>
      </c>
      <c r="E188" s="3">
        <f t="shared" si="4"/>
        <v>100</v>
      </c>
      <c r="F188" s="21"/>
      <c r="G188" s="21"/>
      <c r="H188" s="3"/>
    </row>
    <row r="189" spans="1:8" ht="25.5">
      <c r="A189" s="22">
        <v>91103</v>
      </c>
      <c r="B189" s="16" t="s">
        <v>175</v>
      </c>
      <c r="C189" s="3">
        <v>150000</v>
      </c>
      <c r="D189" s="3">
        <v>148321</v>
      </c>
      <c r="E189" s="3">
        <f t="shared" si="4"/>
        <v>98.88066666666666</v>
      </c>
      <c r="F189" s="21"/>
      <c r="G189" s="21"/>
      <c r="H189" s="3"/>
    </row>
    <row r="190" spans="1:8" ht="25.5">
      <c r="A190" s="22">
        <v>91204</v>
      </c>
      <c r="B190" s="16" t="s">
        <v>45</v>
      </c>
      <c r="C190" s="3">
        <v>4316828</v>
      </c>
      <c r="D190" s="3">
        <v>4302873</v>
      </c>
      <c r="E190" s="3">
        <f t="shared" si="4"/>
        <v>99.67673022876983</v>
      </c>
      <c r="F190" s="20">
        <v>133100</v>
      </c>
      <c r="G190" s="20">
        <v>77636</v>
      </c>
      <c r="H190" s="3">
        <f t="shared" si="5"/>
        <v>58.32907588279489</v>
      </c>
    </row>
    <row r="191" spans="1:8" ht="25.5">
      <c r="A191" s="22">
        <v>91209</v>
      </c>
      <c r="B191" s="16" t="s">
        <v>176</v>
      </c>
      <c r="C191" s="3">
        <v>300000</v>
      </c>
      <c r="D191" s="3">
        <v>298615</v>
      </c>
      <c r="E191" s="3">
        <f t="shared" si="4"/>
        <v>99.53833333333333</v>
      </c>
      <c r="F191" s="21"/>
      <c r="G191" s="21"/>
      <c r="H191" s="3"/>
    </row>
    <row r="192" spans="1:8" ht="25.5">
      <c r="A192" s="22">
        <v>91300</v>
      </c>
      <c r="B192" s="16" t="s">
        <v>177</v>
      </c>
      <c r="C192" s="3">
        <v>2452604</v>
      </c>
      <c r="D192" s="3">
        <v>2266471</v>
      </c>
      <c r="E192" s="3">
        <f t="shared" si="4"/>
        <v>92.41080092831945</v>
      </c>
      <c r="F192" s="21"/>
      <c r="G192" s="21"/>
      <c r="H192" s="3"/>
    </row>
    <row r="193" spans="1:8" s="33" customFormat="1" ht="12.75">
      <c r="A193" s="29">
        <v>100000</v>
      </c>
      <c r="B193" s="30" t="s">
        <v>46</v>
      </c>
      <c r="C193" s="31">
        <f>36333693-288</f>
        <v>36333405</v>
      </c>
      <c r="D193" s="31">
        <v>36302699</v>
      </c>
      <c r="E193" s="31">
        <f t="shared" si="4"/>
        <v>99.915488240092</v>
      </c>
      <c r="F193" s="32">
        <v>62736878</v>
      </c>
      <c r="G193" s="32">
        <v>62631948</v>
      </c>
      <c r="H193" s="31">
        <f t="shared" si="5"/>
        <v>99.83274590106316</v>
      </c>
    </row>
    <row r="194" spans="1:8" s="27" customFormat="1" ht="12.75">
      <c r="A194" s="23" t="s">
        <v>0</v>
      </c>
      <c r="B194" s="24" t="s">
        <v>103</v>
      </c>
      <c r="C194" s="25">
        <f>23457458-288</f>
        <v>23457170</v>
      </c>
      <c r="D194" s="25">
        <v>23443580</v>
      </c>
      <c r="E194" s="25">
        <f t="shared" si="4"/>
        <v>99.94206462245872</v>
      </c>
      <c r="F194" s="26">
        <v>62718158</v>
      </c>
      <c r="G194" s="26">
        <v>62613229</v>
      </c>
      <c r="H194" s="25">
        <f t="shared" si="5"/>
        <v>99.8326975738031</v>
      </c>
    </row>
    <row r="195" spans="1:8" s="27" customFormat="1" ht="12.75">
      <c r="A195" s="23" t="s">
        <v>1</v>
      </c>
      <c r="B195" s="24" t="s">
        <v>90</v>
      </c>
      <c r="C195" s="25">
        <v>16083270</v>
      </c>
      <c r="D195" s="25">
        <v>16069680</v>
      </c>
      <c r="E195" s="25">
        <f t="shared" si="4"/>
        <v>99.91550225793635</v>
      </c>
      <c r="F195" s="26">
        <v>569912</v>
      </c>
      <c r="G195" s="26">
        <v>464984</v>
      </c>
      <c r="H195" s="25">
        <f t="shared" si="5"/>
        <v>81.58873650668875</v>
      </c>
    </row>
    <row r="196" spans="1:8" s="27" customFormat="1" ht="25.5">
      <c r="A196" s="23" t="s">
        <v>5</v>
      </c>
      <c r="B196" s="24" t="s">
        <v>91</v>
      </c>
      <c r="C196" s="25">
        <v>9516616</v>
      </c>
      <c r="D196" s="25">
        <v>9508662</v>
      </c>
      <c r="E196" s="25">
        <f t="shared" si="4"/>
        <v>99.9164198702564</v>
      </c>
      <c r="F196" s="26">
        <v>517912</v>
      </c>
      <c r="G196" s="26">
        <v>426971</v>
      </c>
      <c r="H196" s="25">
        <f t="shared" si="5"/>
        <v>82.44083937039497</v>
      </c>
    </row>
    <row r="197" spans="1:8" s="27" customFormat="1" ht="25.5">
      <c r="A197" s="23" t="s">
        <v>6</v>
      </c>
      <c r="B197" s="24" t="s">
        <v>104</v>
      </c>
      <c r="C197" s="25">
        <v>62363</v>
      </c>
      <c r="D197" s="25">
        <v>62363</v>
      </c>
      <c r="E197" s="25">
        <f t="shared" si="4"/>
        <v>100</v>
      </c>
      <c r="F197" s="26">
        <v>40933</v>
      </c>
      <c r="G197" s="26">
        <v>40911</v>
      </c>
      <c r="H197" s="25">
        <f t="shared" si="5"/>
        <v>99.94625363398725</v>
      </c>
    </row>
    <row r="198" spans="1:8" s="27" customFormat="1" ht="25.5">
      <c r="A198" s="23">
        <v>1135</v>
      </c>
      <c r="B198" s="24" t="s">
        <v>107</v>
      </c>
      <c r="C198" s="25"/>
      <c r="D198" s="25"/>
      <c r="E198" s="25"/>
      <c r="F198" s="26">
        <v>3579</v>
      </c>
      <c r="G198" s="26">
        <v>3548</v>
      </c>
      <c r="H198" s="25">
        <f t="shared" si="5"/>
        <v>99.13383626711372</v>
      </c>
    </row>
    <row r="199" spans="1:8" s="27" customFormat="1" ht="38.25">
      <c r="A199" s="23" t="s">
        <v>11</v>
      </c>
      <c r="B199" s="24" t="s">
        <v>92</v>
      </c>
      <c r="C199" s="25">
        <v>4584713</v>
      </c>
      <c r="D199" s="25">
        <v>4577007</v>
      </c>
      <c r="E199" s="25">
        <f aca="true" t="shared" si="6" ref="E199:E262">D199/C199*100</f>
        <v>99.83191968613957</v>
      </c>
      <c r="F199" s="26">
        <v>231200</v>
      </c>
      <c r="G199" s="26">
        <v>211149</v>
      </c>
      <c r="H199" s="25">
        <f aca="true" t="shared" si="7" ref="H199:H262">G199/F199*100</f>
        <v>91.32742214532871</v>
      </c>
    </row>
    <row r="200" spans="1:8" s="27" customFormat="1" ht="12.75">
      <c r="A200" s="23" t="s">
        <v>14</v>
      </c>
      <c r="B200" s="24" t="s">
        <v>121</v>
      </c>
      <c r="C200" s="25">
        <v>4869540</v>
      </c>
      <c r="D200" s="25">
        <v>4869292</v>
      </c>
      <c r="E200" s="25">
        <f t="shared" si="6"/>
        <v>99.99490711648328</v>
      </c>
      <c r="F200" s="26">
        <v>242200</v>
      </c>
      <c r="G200" s="26">
        <v>171363</v>
      </c>
      <c r="H200" s="25">
        <f t="shared" si="7"/>
        <v>70.75268373245251</v>
      </c>
    </row>
    <row r="201" spans="1:8" s="27" customFormat="1" ht="12.75">
      <c r="A201" s="23" t="s">
        <v>16</v>
      </c>
      <c r="B201" s="24" t="s">
        <v>108</v>
      </c>
      <c r="C201" s="25">
        <v>6566654</v>
      </c>
      <c r="D201" s="25">
        <v>6561018</v>
      </c>
      <c r="E201" s="25">
        <f t="shared" si="6"/>
        <v>99.91417242327675</v>
      </c>
      <c r="F201" s="26">
        <v>52000</v>
      </c>
      <c r="G201" s="26">
        <v>38013</v>
      </c>
      <c r="H201" s="25">
        <f t="shared" si="7"/>
        <v>73.10192307692309</v>
      </c>
    </row>
    <row r="202" spans="1:8" s="27" customFormat="1" ht="12.75">
      <c r="A202" s="23" t="s">
        <v>19</v>
      </c>
      <c r="B202" s="24" t="s">
        <v>122</v>
      </c>
      <c r="C202" s="25">
        <v>18376</v>
      </c>
      <c r="D202" s="25">
        <v>18322</v>
      </c>
      <c r="E202" s="25">
        <f t="shared" si="6"/>
        <v>99.70613844144538</v>
      </c>
      <c r="F202" s="28"/>
      <c r="G202" s="28"/>
      <c r="H202" s="25"/>
    </row>
    <row r="203" spans="1:8" s="27" customFormat="1" ht="12.75">
      <c r="A203" s="23" t="s">
        <v>20</v>
      </c>
      <c r="B203" s="24" t="s">
        <v>123</v>
      </c>
      <c r="C203" s="25">
        <v>169205</v>
      </c>
      <c r="D203" s="25">
        <v>168227</v>
      </c>
      <c r="E203" s="25">
        <f t="shared" si="6"/>
        <v>99.42200289589552</v>
      </c>
      <c r="F203" s="28"/>
      <c r="G203" s="28"/>
      <c r="H203" s="25"/>
    </row>
    <row r="204" spans="1:8" s="27" customFormat="1" ht="12.75">
      <c r="A204" s="23" t="s">
        <v>21</v>
      </c>
      <c r="B204" s="24" t="s">
        <v>124</v>
      </c>
      <c r="C204" s="25">
        <v>6379073</v>
      </c>
      <c r="D204" s="25">
        <v>6374469</v>
      </c>
      <c r="E204" s="25">
        <f t="shared" si="6"/>
        <v>99.927826503945</v>
      </c>
      <c r="F204" s="26">
        <v>52000</v>
      </c>
      <c r="G204" s="26">
        <v>38013</v>
      </c>
      <c r="H204" s="25">
        <f t="shared" si="7"/>
        <v>73.10192307692309</v>
      </c>
    </row>
    <row r="205" spans="1:8" s="27" customFormat="1" ht="12.75">
      <c r="A205" s="23" t="s">
        <v>24</v>
      </c>
      <c r="B205" s="24" t="s">
        <v>112</v>
      </c>
      <c r="C205" s="25">
        <f>7374188-288</f>
        <v>7373900</v>
      </c>
      <c r="D205" s="25">
        <v>7373900</v>
      </c>
      <c r="E205" s="25">
        <f t="shared" si="6"/>
        <v>100</v>
      </c>
      <c r="F205" s="26">
        <v>62148246</v>
      </c>
      <c r="G205" s="26">
        <v>62148245</v>
      </c>
      <c r="H205" s="25">
        <f t="shared" si="7"/>
        <v>99.99999839094413</v>
      </c>
    </row>
    <row r="206" spans="1:8" s="27" customFormat="1" ht="25.5">
      <c r="A206" s="23" t="s">
        <v>44</v>
      </c>
      <c r="B206" s="24" t="s">
        <v>155</v>
      </c>
      <c r="C206" s="25">
        <f>7374188-288</f>
        <v>7373900</v>
      </c>
      <c r="D206" s="25">
        <v>7373900</v>
      </c>
      <c r="E206" s="25">
        <f t="shared" si="6"/>
        <v>100</v>
      </c>
      <c r="F206" s="28"/>
      <c r="G206" s="28"/>
      <c r="H206" s="25"/>
    </row>
    <row r="207" spans="1:8" s="27" customFormat="1" ht="12.75">
      <c r="A207" s="23">
        <v>1340</v>
      </c>
      <c r="B207" s="24" t="s">
        <v>78</v>
      </c>
      <c r="C207" s="25"/>
      <c r="D207" s="25"/>
      <c r="E207" s="25"/>
      <c r="F207" s="26">
        <v>62148246</v>
      </c>
      <c r="G207" s="26">
        <v>62148245</v>
      </c>
      <c r="H207" s="25">
        <f t="shared" si="7"/>
        <v>99.99999839094413</v>
      </c>
    </row>
    <row r="208" spans="1:8" s="27" customFormat="1" ht="12.75">
      <c r="A208" s="23">
        <v>1343</v>
      </c>
      <c r="B208" s="24" t="s">
        <v>79</v>
      </c>
      <c r="C208" s="25"/>
      <c r="D208" s="25"/>
      <c r="E208" s="25"/>
      <c r="F208" s="26">
        <v>62148246</v>
      </c>
      <c r="G208" s="26">
        <v>62148245</v>
      </c>
      <c r="H208" s="25">
        <f t="shared" si="7"/>
        <v>99.99999839094413</v>
      </c>
    </row>
    <row r="209" spans="1:8" s="27" customFormat="1" ht="12.75">
      <c r="A209" s="23" t="s">
        <v>27</v>
      </c>
      <c r="B209" s="24" t="s">
        <v>96</v>
      </c>
      <c r="C209" s="25">
        <v>12876235</v>
      </c>
      <c r="D209" s="25">
        <v>12859119</v>
      </c>
      <c r="E209" s="25">
        <f t="shared" si="6"/>
        <v>99.86707294484762</v>
      </c>
      <c r="F209" s="26">
        <v>18720</v>
      </c>
      <c r="G209" s="26">
        <v>18719</v>
      </c>
      <c r="H209" s="25">
        <f t="shared" si="7"/>
        <v>99.99465811965813</v>
      </c>
    </row>
    <row r="210" spans="1:8" s="27" customFormat="1" ht="12.75">
      <c r="A210" s="23" t="s">
        <v>28</v>
      </c>
      <c r="B210" s="24" t="s">
        <v>97</v>
      </c>
      <c r="C210" s="25">
        <v>359000</v>
      </c>
      <c r="D210" s="25">
        <v>358700</v>
      </c>
      <c r="E210" s="25">
        <f t="shared" si="6"/>
        <v>99.91643454038997</v>
      </c>
      <c r="F210" s="26">
        <v>18720</v>
      </c>
      <c r="G210" s="26">
        <v>18719</v>
      </c>
      <c r="H210" s="25">
        <f t="shared" si="7"/>
        <v>99.99465811965813</v>
      </c>
    </row>
    <row r="211" spans="1:8" s="27" customFormat="1" ht="25.5">
      <c r="A211" s="23" t="s">
        <v>29</v>
      </c>
      <c r="B211" s="24" t="s">
        <v>114</v>
      </c>
      <c r="C211" s="25">
        <v>6000</v>
      </c>
      <c r="D211" s="25">
        <v>6000</v>
      </c>
      <c r="E211" s="25">
        <f t="shared" si="6"/>
        <v>100</v>
      </c>
      <c r="F211" s="26">
        <v>14015</v>
      </c>
      <c r="G211" s="26">
        <v>14014</v>
      </c>
      <c r="H211" s="25">
        <f t="shared" si="7"/>
        <v>99.99286478772743</v>
      </c>
    </row>
    <row r="212" spans="1:8" s="27" customFormat="1" ht="12.75">
      <c r="A212" s="23" t="s">
        <v>30</v>
      </c>
      <c r="B212" s="24" t="s">
        <v>75</v>
      </c>
      <c r="C212" s="25">
        <v>353000</v>
      </c>
      <c r="D212" s="25">
        <v>352700</v>
      </c>
      <c r="E212" s="25">
        <f t="shared" si="6"/>
        <v>99.91501416430594</v>
      </c>
      <c r="F212" s="26">
        <v>4705</v>
      </c>
      <c r="G212" s="26">
        <v>4705</v>
      </c>
      <c r="H212" s="25">
        <f t="shared" si="7"/>
        <v>100</v>
      </c>
    </row>
    <row r="213" spans="1:8" s="27" customFormat="1" ht="12.75">
      <c r="A213" s="23" t="s">
        <v>31</v>
      </c>
      <c r="B213" s="24" t="s">
        <v>131</v>
      </c>
      <c r="C213" s="25">
        <v>353000</v>
      </c>
      <c r="D213" s="25">
        <v>352700</v>
      </c>
      <c r="E213" s="25">
        <f t="shared" si="6"/>
        <v>99.91501416430594</v>
      </c>
      <c r="F213" s="26">
        <v>4705</v>
      </c>
      <c r="G213" s="26">
        <v>4705</v>
      </c>
      <c r="H213" s="25">
        <f t="shared" si="7"/>
        <v>100</v>
      </c>
    </row>
    <row r="214" spans="1:8" s="27" customFormat="1" ht="12.75">
      <c r="A214" s="23" t="s">
        <v>47</v>
      </c>
      <c r="B214" s="24" t="s">
        <v>84</v>
      </c>
      <c r="C214" s="25">
        <v>12517235</v>
      </c>
      <c r="D214" s="25">
        <v>12500419</v>
      </c>
      <c r="E214" s="25">
        <f t="shared" si="6"/>
        <v>99.86565723180878</v>
      </c>
      <c r="F214" s="28"/>
      <c r="G214" s="28"/>
      <c r="H214" s="25"/>
    </row>
    <row r="215" spans="1:8" s="27" customFormat="1" ht="25.5">
      <c r="A215" s="23" t="s">
        <v>48</v>
      </c>
      <c r="B215" s="24" t="s">
        <v>178</v>
      </c>
      <c r="C215" s="25">
        <v>12517235</v>
      </c>
      <c r="D215" s="25">
        <v>12500419</v>
      </c>
      <c r="E215" s="25">
        <f t="shared" si="6"/>
        <v>99.86565723180878</v>
      </c>
      <c r="F215" s="28"/>
      <c r="G215" s="28"/>
      <c r="H215" s="25"/>
    </row>
    <row r="216" spans="1:8" ht="25.5">
      <c r="A216" s="22">
        <v>100102</v>
      </c>
      <c r="B216" s="16" t="s">
        <v>179</v>
      </c>
      <c r="C216" s="3">
        <v>12241235</v>
      </c>
      <c r="D216" s="3">
        <v>12224420</v>
      </c>
      <c r="E216" s="3">
        <f t="shared" si="6"/>
        <v>99.8626364088264</v>
      </c>
      <c r="F216" s="21"/>
      <c r="G216" s="21"/>
      <c r="H216" s="3"/>
    </row>
    <row r="217" spans="1:8" ht="12.75">
      <c r="A217" s="22">
        <v>100103</v>
      </c>
      <c r="B217" s="16" t="s">
        <v>180</v>
      </c>
      <c r="C217" s="3">
        <v>4863900</v>
      </c>
      <c r="D217" s="3">
        <v>4863900</v>
      </c>
      <c r="E217" s="3">
        <f t="shared" si="6"/>
        <v>100</v>
      </c>
      <c r="F217" s="21"/>
      <c r="G217" s="21"/>
      <c r="H217" s="3"/>
    </row>
    <row r="218" spans="1:8" ht="12.75">
      <c r="A218" s="22">
        <v>100202</v>
      </c>
      <c r="B218" s="16" t="s">
        <v>49</v>
      </c>
      <c r="C218" s="3">
        <v>150000</v>
      </c>
      <c r="D218" s="3">
        <v>149999</v>
      </c>
      <c r="E218" s="3">
        <f t="shared" si="6"/>
        <v>99.99933333333333</v>
      </c>
      <c r="F218" s="21"/>
      <c r="G218" s="21"/>
      <c r="H218" s="3"/>
    </row>
    <row r="219" spans="1:8" ht="12.75">
      <c r="A219" s="22">
        <v>100203</v>
      </c>
      <c r="B219" s="16" t="s">
        <v>181</v>
      </c>
      <c r="C219" s="3">
        <v>18952558</v>
      </c>
      <c r="D219" s="3">
        <v>18938380</v>
      </c>
      <c r="E219" s="3">
        <f t="shared" si="6"/>
        <v>99.92519215611951</v>
      </c>
      <c r="F219" s="20">
        <v>588632</v>
      </c>
      <c r="G219" s="20">
        <v>483703</v>
      </c>
      <c r="H219" s="3">
        <f t="shared" si="7"/>
        <v>82.17409179249515</v>
      </c>
    </row>
    <row r="220" spans="1:8" ht="38.25">
      <c r="A220" s="22">
        <v>100302</v>
      </c>
      <c r="B220" s="16" t="s">
        <v>182</v>
      </c>
      <c r="C220" s="3">
        <v>126000</v>
      </c>
      <c r="D220" s="3">
        <v>126000</v>
      </c>
      <c r="E220" s="3">
        <f t="shared" si="6"/>
        <v>100</v>
      </c>
      <c r="F220" s="21"/>
      <c r="G220" s="21"/>
      <c r="H220" s="3"/>
    </row>
    <row r="221" spans="1:8" ht="38.25">
      <c r="A221" s="22">
        <v>100501</v>
      </c>
      <c r="B221" s="16" t="s">
        <v>80</v>
      </c>
      <c r="C221" s="3"/>
      <c r="D221" s="3"/>
      <c r="E221" s="3"/>
      <c r="F221" s="21">
        <v>62148246</v>
      </c>
      <c r="G221" s="21">
        <v>62148245</v>
      </c>
      <c r="H221" s="3">
        <f t="shared" si="7"/>
        <v>99.99999839094413</v>
      </c>
    </row>
    <row r="222" spans="1:8" s="33" customFormat="1" ht="12.75">
      <c r="A222" s="29">
        <v>110000</v>
      </c>
      <c r="B222" s="30" t="s">
        <v>50</v>
      </c>
      <c r="C222" s="31">
        <v>13252993</v>
      </c>
      <c r="D222" s="31">
        <v>13031518</v>
      </c>
      <c r="E222" s="31">
        <f t="shared" si="6"/>
        <v>98.32886805267307</v>
      </c>
      <c r="F222" s="32">
        <v>1158337</v>
      </c>
      <c r="G222" s="32">
        <v>962705</v>
      </c>
      <c r="H222" s="31">
        <f t="shared" si="7"/>
        <v>83.1109599365297</v>
      </c>
    </row>
    <row r="223" spans="1:8" s="27" customFormat="1" ht="12.75">
      <c r="A223" s="23" t="s">
        <v>0</v>
      </c>
      <c r="B223" s="24" t="s">
        <v>103</v>
      </c>
      <c r="C223" s="25">
        <v>12488693</v>
      </c>
      <c r="D223" s="25">
        <v>12267218</v>
      </c>
      <c r="E223" s="25">
        <f t="shared" si="6"/>
        <v>98.22659584954167</v>
      </c>
      <c r="F223" s="26">
        <v>995909</v>
      </c>
      <c r="G223" s="26">
        <v>802753</v>
      </c>
      <c r="H223" s="25">
        <f t="shared" si="7"/>
        <v>80.6050552811552</v>
      </c>
    </row>
    <row r="224" spans="1:8" s="27" customFormat="1" ht="12.75">
      <c r="A224" s="23" t="s">
        <v>1</v>
      </c>
      <c r="B224" s="24" t="s">
        <v>90</v>
      </c>
      <c r="C224" s="25">
        <v>10668842</v>
      </c>
      <c r="D224" s="25">
        <v>10463161</v>
      </c>
      <c r="E224" s="25">
        <f t="shared" si="6"/>
        <v>98.07213378921537</v>
      </c>
      <c r="F224" s="26">
        <v>995909</v>
      </c>
      <c r="G224" s="26">
        <v>802753</v>
      </c>
      <c r="H224" s="25">
        <f t="shared" si="7"/>
        <v>80.6050552811552</v>
      </c>
    </row>
    <row r="225" spans="1:8" s="27" customFormat="1" ht="25.5">
      <c r="A225" s="23" t="s">
        <v>2</v>
      </c>
      <c r="B225" s="24" t="s">
        <v>118</v>
      </c>
      <c r="C225" s="25">
        <v>6830644</v>
      </c>
      <c r="D225" s="25">
        <v>6814385</v>
      </c>
      <c r="E225" s="25">
        <f t="shared" si="6"/>
        <v>99.76196973521091</v>
      </c>
      <c r="F225" s="26">
        <v>429470</v>
      </c>
      <c r="G225" s="26">
        <v>285283</v>
      </c>
      <c r="H225" s="25">
        <f t="shared" si="7"/>
        <v>66.42675856287983</v>
      </c>
    </row>
    <row r="226" spans="1:8" s="27" customFormat="1" ht="12.75">
      <c r="A226" s="23" t="s">
        <v>3</v>
      </c>
      <c r="B226" s="24" t="s">
        <v>119</v>
      </c>
      <c r="C226" s="25">
        <v>6830644</v>
      </c>
      <c r="D226" s="25">
        <v>6814385</v>
      </c>
      <c r="E226" s="25">
        <f t="shared" si="6"/>
        <v>99.76196973521091</v>
      </c>
      <c r="F226" s="26">
        <v>429470</v>
      </c>
      <c r="G226" s="26">
        <v>285283</v>
      </c>
      <c r="H226" s="25">
        <f t="shared" si="7"/>
        <v>66.42675856287983</v>
      </c>
    </row>
    <row r="227" spans="1:8" s="27" customFormat="1" ht="12.75">
      <c r="A227" s="23" t="s">
        <v>4</v>
      </c>
      <c r="B227" s="24" t="s">
        <v>120</v>
      </c>
      <c r="C227" s="25">
        <v>2473685</v>
      </c>
      <c r="D227" s="25">
        <v>2438917</v>
      </c>
      <c r="E227" s="25">
        <f t="shared" si="6"/>
        <v>98.59448555495142</v>
      </c>
      <c r="F227" s="26">
        <v>152654</v>
      </c>
      <c r="G227" s="26">
        <v>137111</v>
      </c>
      <c r="H227" s="25">
        <f t="shared" si="7"/>
        <v>89.81815085094397</v>
      </c>
    </row>
    <row r="228" spans="1:8" s="27" customFormat="1" ht="25.5">
      <c r="A228" s="23" t="s">
        <v>5</v>
      </c>
      <c r="B228" s="24" t="s">
        <v>91</v>
      </c>
      <c r="C228" s="25">
        <v>918484</v>
      </c>
      <c r="D228" s="25">
        <v>815201</v>
      </c>
      <c r="E228" s="25">
        <f t="shared" si="6"/>
        <v>88.7550572465062</v>
      </c>
      <c r="F228" s="26">
        <v>360804</v>
      </c>
      <c r="G228" s="26">
        <v>327706</v>
      </c>
      <c r="H228" s="25">
        <f t="shared" si="7"/>
        <v>90.82659837474085</v>
      </c>
    </row>
    <row r="229" spans="1:8" s="27" customFormat="1" ht="25.5">
      <c r="A229" s="23" t="s">
        <v>6</v>
      </c>
      <c r="B229" s="24" t="s">
        <v>104</v>
      </c>
      <c r="C229" s="25">
        <v>319062</v>
      </c>
      <c r="D229" s="25">
        <v>305692</v>
      </c>
      <c r="E229" s="25">
        <f t="shared" si="6"/>
        <v>95.80959186615767</v>
      </c>
      <c r="F229" s="26">
        <v>192838</v>
      </c>
      <c r="G229" s="26">
        <v>192836</v>
      </c>
      <c r="H229" s="25">
        <f t="shared" si="7"/>
        <v>99.99896286001722</v>
      </c>
    </row>
    <row r="230" spans="1:8" s="27" customFormat="1" ht="12.75">
      <c r="A230" s="23" t="s">
        <v>35</v>
      </c>
      <c r="B230" s="24" t="s">
        <v>36</v>
      </c>
      <c r="C230" s="25">
        <v>298</v>
      </c>
      <c r="D230" s="25">
        <v>298</v>
      </c>
      <c r="E230" s="25">
        <f t="shared" si="6"/>
        <v>100</v>
      </c>
      <c r="F230" s="28"/>
      <c r="G230" s="28"/>
      <c r="H230" s="25"/>
    </row>
    <row r="231" spans="1:8" s="27" customFormat="1" ht="25.5">
      <c r="A231" s="23" t="s">
        <v>8</v>
      </c>
      <c r="B231" s="24" t="s">
        <v>107</v>
      </c>
      <c r="C231" s="25">
        <v>3000</v>
      </c>
      <c r="D231" s="25">
        <v>2563</v>
      </c>
      <c r="E231" s="25">
        <f t="shared" si="6"/>
        <v>85.43333333333332</v>
      </c>
      <c r="F231" s="26">
        <v>39500</v>
      </c>
      <c r="G231" s="26">
        <v>39225</v>
      </c>
      <c r="H231" s="25">
        <f t="shared" si="7"/>
        <v>99.30379746835443</v>
      </c>
    </row>
    <row r="232" spans="1:8" s="27" customFormat="1" ht="12.75">
      <c r="A232" s="23" t="s">
        <v>9</v>
      </c>
      <c r="B232" s="24" t="s">
        <v>10</v>
      </c>
      <c r="C232" s="25">
        <v>39</v>
      </c>
      <c r="D232" s="25">
        <v>0</v>
      </c>
      <c r="E232" s="25">
        <f t="shared" si="6"/>
        <v>0</v>
      </c>
      <c r="F232" s="28"/>
      <c r="G232" s="28"/>
      <c r="H232" s="25"/>
    </row>
    <row r="233" spans="1:8" s="27" customFormat="1" ht="38.25">
      <c r="A233" s="23" t="s">
        <v>11</v>
      </c>
      <c r="B233" s="24" t="s">
        <v>92</v>
      </c>
      <c r="C233" s="25">
        <v>290870</v>
      </c>
      <c r="D233" s="25">
        <v>252055</v>
      </c>
      <c r="E233" s="25">
        <f t="shared" si="6"/>
        <v>86.65555058961047</v>
      </c>
      <c r="F233" s="26">
        <v>83418</v>
      </c>
      <c r="G233" s="26">
        <v>72348</v>
      </c>
      <c r="H233" s="25">
        <f t="shared" si="7"/>
        <v>86.72948284542905</v>
      </c>
    </row>
    <row r="234" spans="1:8" s="27" customFormat="1" ht="12.75">
      <c r="A234" s="23" t="s">
        <v>12</v>
      </c>
      <c r="B234" s="24" t="s">
        <v>13</v>
      </c>
      <c r="C234" s="25">
        <v>27276</v>
      </c>
      <c r="D234" s="25">
        <v>25667</v>
      </c>
      <c r="E234" s="25">
        <f t="shared" si="6"/>
        <v>94.10104120838832</v>
      </c>
      <c r="F234" s="26">
        <v>2000</v>
      </c>
      <c r="G234" s="26">
        <v>2000</v>
      </c>
      <c r="H234" s="25">
        <f t="shared" si="7"/>
        <v>100</v>
      </c>
    </row>
    <row r="235" spans="1:8" s="27" customFormat="1" ht="12.75">
      <c r="A235" s="23" t="s">
        <v>14</v>
      </c>
      <c r="B235" s="24" t="s">
        <v>121</v>
      </c>
      <c r="C235" s="25">
        <v>277939</v>
      </c>
      <c r="D235" s="25">
        <v>228926</v>
      </c>
      <c r="E235" s="25">
        <f t="shared" si="6"/>
        <v>82.3655550318595</v>
      </c>
      <c r="F235" s="26">
        <v>43048</v>
      </c>
      <c r="G235" s="26">
        <v>21297</v>
      </c>
      <c r="H235" s="25">
        <f t="shared" si="7"/>
        <v>49.47268165768445</v>
      </c>
    </row>
    <row r="236" spans="1:8" s="27" customFormat="1" ht="12.75">
      <c r="A236" s="23">
        <v>1140</v>
      </c>
      <c r="B236" s="24" t="s">
        <v>73</v>
      </c>
      <c r="C236" s="25"/>
      <c r="D236" s="25"/>
      <c r="E236" s="25"/>
      <c r="F236" s="26">
        <v>3252</v>
      </c>
      <c r="G236" s="26">
        <v>3233</v>
      </c>
      <c r="H236" s="25">
        <f t="shared" si="7"/>
        <v>99.41574415744158</v>
      </c>
    </row>
    <row r="237" spans="1:8" s="27" customFormat="1" ht="12.75">
      <c r="A237" s="23" t="s">
        <v>16</v>
      </c>
      <c r="B237" s="24" t="s">
        <v>108</v>
      </c>
      <c r="C237" s="25">
        <v>446029</v>
      </c>
      <c r="D237" s="25">
        <v>394658</v>
      </c>
      <c r="E237" s="25">
        <f t="shared" si="6"/>
        <v>88.48258745507579</v>
      </c>
      <c r="F237" s="26">
        <v>49729</v>
      </c>
      <c r="G237" s="26">
        <v>49420</v>
      </c>
      <c r="H237" s="25">
        <f t="shared" si="7"/>
        <v>99.37863218645056</v>
      </c>
    </row>
    <row r="238" spans="1:8" s="27" customFormat="1" ht="12.75">
      <c r="A238" s="23" t="s">
        <v>17</v>
      </c>
      <c r="B238" s="24" t="s">
        <v>18</v>
      </c>
      <c r="C238" s="25">
        <v>199006</v>
      </c>
      <c r="D238" s="25">
        <v>174923</v>
      </c>
      <c r="E238" s="25">
        <f t="shared" si="6"/>
        <v>87.89835482347266</v>
      </c>
      <c r="F238" s="26">
        <v>12904</v>
      </c>
      <c r="G238" s="26">
        <v>12861</v>
      </c>
      <c r="H238" s="25">
        <f t="shared" si="7"/>
        <v>99.66676999380037</v>
      </c>
    </row>
    <row r="239" spans="1:8" s="27" customFormat="1" ht="12.75">
      <c r="A239" s="23" t="s">
        <v>19</v>
      </c>
      <c r="B239" s="24" t="s">
        <v>122</v>
      </c>
      <c r="C239" s="25">
        <v>72618</v>
      </c>
      <c r="D239" s="25">
        <v>64193</v>
      </c>
      <c r="E239" s="25">
        <f t="shared" si="6"/>
        <v>88.39819328541132</v>
      </c>
      <c r="F239" s="26">
        <v>3130</v>
      </c>
      <c r="G239" s="26">
        <v>3061</v>
      </c>
      <c r="H239" s="25">
        <f t="shared" si="7"/>
        <v>97.79552715654953</v>
      </c>
    </row>
    <row r="240" spans="1:8" s="27" customFormat="1" ht="12.75">
      <c r="A240" s="23" t="s">
        <v>20</v>
      </c>
      <c r="B240" s="24" t="s">
        <v>123</v>
      </c>
      <c r="C240" s="25">
        <v>93475</v>
      </c>
      <c r="D240" s="25">
        <v>79211</v>
      </c>
      <c r="E240" s="25">
        <f t="shared" si="6"/>
        <v>84.74030489435678</v>
      </c>
      <c r="F240" s="26">
        <v>3498</v>
      </c>
      <c r="G240" s="26">
        <v>3350</v>
      </c>
      <c r="H240" s="25">
        <f t="shared" si="7"/>
        <v>95.76901086335049</v>
      </c>
    </row>
    <row r="241" spans="1:8" s="27" customFormat="1" ht="12.75">
      <c r="A241" s="23" t="s">
        <v>37</v>
      </c>
      <c r="B241" s="24" t="s">
        <v>38</v>
      </c>
      <c r="C241" s="25">
        <v>1100</v>
      </c>
      <c r="D241" s="25">
        <v>747</v>
      </c>
      <c r="E241" s="25">
        <f t="shared" si="6"/>
        <v>67.9090909090909</v>
      </c>
      <c r="F241" s="28"/>
      <c r="G241" s="28"/>
      <c r="H241" s="25"/>
    </row>
    <row r="242" spans="1:8" s="27" customFormat="1" ht="12.75">
      <c r="A242" s="23" t="s">
        <v>21</v>
      </c>
      <c r="B242" s="24" t="s">
        <v>124</v>
      </c>
      <c r="C242" s="25">
        <v>72546</v>
      </c>
      <c r="D242" s="25">
        <v>68300</v>
      </c>
      <c r="E242" s="25">
        <f t="shared" si="6"/>
        <v>94.14716180078847</v>
      </c>
      <c r="F242" s="26">
        <v>30197</v>
      </c>
      <c r="G242" s="26">
        <v>30148</v>
      </c>
      <c r="H242" s="25">
        <f t="shared" si="7"/>
        <v>99.83773222505546</v>
      </c>
    </row>
    <row r="243" spans="1:8" s="27" customFormat="1" ht="12.75">
      <c r="A243" s="23" t="s">
        <v>39</v>
      </c>
      <c r="B243" s="24" t="s">
        <v>129</v>
      </c>
      <c r="C243" s="25">
        <v>7284</v>
      </c>
      <c r="D243" s="25">
        <v>7284</v>
      </c>
      <c r="E243" s="25">
        <f t="shared" si="6"/>
        <v>100</v>
      </c>
      <c r="F243" s="28"/>
      <c r="G243" s="28"/>
      <c r="H243" s="25"/>
    </row>
    <row r="244" spans="1:8" s="27" customFormat="1" ht="12.75">
      <c r="A244" s="23" t="s">
        <v>24</v>
      </c>
      <c r="B244" s="24" t="s">
        <v>112</v>
      </c>
      <c r="C244" s="25">
        <v>1819851</v>
      </c>
      <c r="D244" s="25">
        <v>1804057</v>
      </c>
      <c r="E244" s="25">
        <f t="shared" si="6"/>
        <v>99.13212675103621</v>
      </c>
      <c r="F244" s="28"/>
      <c r="G244" s="28"/>
      <c r="H244" s="25"/>
    </row>
    <row r="245" spans="1:8" s="27" customFormat="1" ht="25.5">
      <c r="A245" s="23" t="s">
        <v>44</v>
      </c>
      <c r="B245" s="24" t="s">
        <v>155</v>
      </c>
      <c r="C245" s="25">
        <v>1436879</v>
      </c>
      <c r="D245" s="25">
        <v>1421107</v>
      </c>
      <c r="E245" s="25">
        <f t="shared" si="6"/>
        <v>98.9023432035683</v>
      </c>
      <c r="F245" s="28"/>
      <c r="G245" s="28"/>
      <c r="H245" s="25"/>
    </row>
    <row r="246" spans="1:8" s="27" customFormat="1" ht="12.75">
      <c r="A246" s="23" t="s">
        <v>25</v>
      </c>
      <c r="B246" s="24" t="s">
        <v>78</v>
      </c>
      <c r="C246" s="25">
        <v>382972</v>
      </c>
      <c r="D246" s="25">
        <v>382950</v>
      </c>
      <c r="E246" s="25">
        <f t="shared" si="6"/>
        <v>99.99425545470687</v>
      </c>
      <c r="F246" s="28"/>
      <c r="G246" s="28"/>
      <c r="H246" s="25"/>
    </row>
    <row r="247" spans="1:8" s="27" customFormat="1" ht="12.75">
      <c r="A247" s="23" t="s">
        <v>26</v>
      </c>
      <c r="B247" s="24" t="s">
        <v>130</v>
      </c>
      <c r="C247" s="25">
        <v>382972</v>
      </c>
      <c r="D247" s="25">
        <v>382950</v>
      </c>
      <c r="E247" s="25">
        <f t="shared" si="6"/>
        <v>99.99425545470687</v>
      </c>
      <c r="F247" s="28"/>
      <c r="G247" s="28"/>
      <c r="H247" s="25"/>
    </row>
    <row r="248" spans="1:8" s="27" customFormat="1" ht="12.75">
      <c r="A248" s="23" t="s">
        <v>27</v>
      </c>
      <c r="B248" s="24" t="s">
        <v>96</v>
      </c>
      <c r="C248" s="25">
        <v>764300</v>
      </c>
      <c r="D248" s="25">
        <v>764300</v>
      </c>
      <c r="E248" s="25">
        <f t="shared" si="6"/>
        <v>100</v>
      </c>
      <c r="F248" s="26">
        <v>162428</v>
      </c>
      <c r="G248" s="26">
        <v>159952</v>
      </c>
      <c r="H248" s="25">
        <f t="shared" si="7"/>
        <v>98.47563228014874</v>
      </c>
    </row>
    <row r="249" spans="1:8" s="27" customFormat="1" ht="12.75">
      <c r="A249" s="23" t="s">
        <v>28</v>
      </c>
      <c r="B249" s="24" t="s">
        <v>97</v>
      </c>
      <c r="C249" s="25">
        <v>77500</v>
      </c>
      <c r="D249" s="25">
        <v>77500</v>
      </c>
      <c r="E249" s="25">
        <f t="shared" si="6"/>
        <v>100</v>
      </c>
      <c r="F249" s="26">
        <v>162428</v>
      </c>
      <c r="G249" s="26">
        <v>159952</v>
      </c>
      <c r="H249" s="25">
        <f t="shared" si="7"/>
        <v>98.47563228014874</v>
      </c>
    </row>
    <row r="250" spans="1:8" s="27" customFormat="1" ht="25.5">
      <c r="A250" s="23" t="s">
        <v>29</v>
      </c>
      <c r="B250" s="24" t="s">
        <v>114</v>
      </c>
      <c r="C250" s="25">
        <v>77500</v>
      </c>
      <c r="D250" s="25">
        <v>77500</v>
      </c>
      <c r="E250" s="25">
        <f t="shared" si="6"/>
        <v>100</v>
      </c>
      <c r="F250" s="26">
        <v>162428</v>
      </c>
      <c r="G250" s="26">
        <v>159952</v>
      </c>
      <c r="H250" s="25">
        <f t="shared" si="7"/>
        <v>98.47563228014874</v>
      </c>
    </row>
    <row r="251" spans="1:8" s="27" customFormat="1" ht="12.75">
      <c r="A251" s="23" t="s">
        <v>47</v>
      </c>
      <c r="B251" s="24" t="s">
        <v>84</v>
      </c>
      <c r="C251" s="25">
        <v>686800</v>
      </c>
      <c r="D251" s="25">
        <v>686800</v>
      </c>
      <c r="E251" s="25">
        <f t="shared" si="6"/>
        <v>100</v>
      </c>
      <c r="F251" s="28"/>
      <c r="G251" s="28"/>
      <c r="H251" s="25"/>
    </row>
    <row r="252" spans="1:8" s="27" customFormat="1" ht="25.5">
      <c r="A252" s="23" t="s">
        <v>48</v>
      </c>
      <c r="B252" s="24" t="s">
        <v>178</v>
      </c>
      <c r="C252" s="25">
        <v>686800</v>
      </c>
      <c r="D252" s="25">
        <v>686800</v>
      </c>
      <c r="E252" s="25">
        <f t="shared" si="6"/>
        <v>100</v>
      </c>
      <c r="F252" s="28"/>
      <c r="G252" s="28"/>
      <c r="H252" s="25"/>
    </row>
    <row r="253" spans="1:8" ht="12.75">
      <c r="A253" s="22">
        <v>110102</v>
      </c>
      <c r="B253" s="16" t="s">
        <v>51</v>
      </c>
      <c r="C253" s="3">
        <v>405728</v>
      </c>
      <c r="D253" s="3">
        <v>402090</v>
      </c>
      <c r="E253" s="3">
        <f t="shared" si="6"/>
        <v>99.10334016878302</v>
      </c>
      <c r="F253" s="21"/>
      <c r="G253" s="21"/>
      <c r="H253" s="3"/>
    </row>
    <row r="254" spans="1:8" ht="12.75">
      <c r="A254" s="22">
        <v>110201</v>
      </c>
      <c r="B254" s="16" t="s">
        <v>74</v>
      </c>
      <c r="C254" s="3">
        <v>2251395</v>
      </c>
      <c r="D254" s="3">
        <v>2197436</v>
      </c>
      <c r="E254" s="3">
        <f t="shared" si="6"/>
        <v>97.6033081711561</v>
      </c>
      <c r="F254" s="21">
        <v>121758</v>
      </c>
      <c r="G254" s="21">
        <v>121541</v>
      </c>
      <c r="H254" s="3">
        <f t="shared" si="7"/>
        <v>99.82177762446821</v>
      </c>
    </row>
    <row r="255" spans="1:8" ht="25.5">
      <c r="A255" s="22">
        <v>110204</v>
      </c>
      <c r="B255" s="16" t="s">
        <v>52</v>
      </c>
      <c r="C255" s="3">
        <v>1717951</v>
      </c>
      <c r="D255" s="3">
        <v>1705817</v>
      </c>
      <c r="E255" s="3">
        <f t="shared" si="6"/>
        <v>99.2936934755415</v>
      </c>
      <c r="F255" s="21"/>
      <c r="G255" s="21"/>
      <c r="H255" s="3"/>
    </row>
    <row r="256" spans="1:8" ht="12.75">
      <c r="A256" s="22">
        <v>110205</v>
      </c>
      <c r="B256" s="16" t="s">
        <v>183</v>
      </c>
      <c r="C256" s="3">
        <v>7892931</v>
      </c>
      <c r="D256" s="3">
        <v>7750056</v>
      </c>
      <c r="E256" s="3">
        <f t="shared" si="6"/>
        <v>98.18983594307362</v>
      </c>
      <c r="F256" s="20">
        <v>1036579</v>
      </c>
      <c r="G256" s="20">
        <v>841164</v>
      </c>
      <c r="H256" s="3">
        <f t="shared" si="7"/>
        <v>81.14808422705842</v>
      </c>
    </row>
    <row r="257" spans="1:8" ht="38.25">
      <c r="A257" s="22">
        <v>110206</v>
      </c>
      <c r="B257" s="16" t="s">
        <v>143</v>
      </c>
      <c r="C257" s="3">
        <v>369392</v>
      </c>
      <c r="D257" s="3">
        <v>369385</v>
      </c>
      <c r="E257" s="3">
        <f t="shared" si="6"/>
        <v>99.99810499415254</v>
      </c>
      <c r="F257" s="21"/>
      <c r="G257" s="21"/>
      <c r="H257" s="3"/>
    </row>
    <row r="258" spans="1:8" ht="12.75">
      <c r="A258" s="22">
        <v>110502</v>
      </c>
      <c r="B258" s="16" t="s">
        <v>53</v>
      </c>
      <c r="C258" s="3">
        <v>615596</v>
      </c>
      <c r="D258" s="3">
        <v>606734</v>
      </c>
      <c r="E258" s="3">
        <f t="shared" si="6"/>
        <v>98.56041949590316</v>
      </c>
      <c r="F258" s="21"/>
      <c r="G258" s="21"/>
      <c r="H258" s="3"/>
    </row>
    <row r="259" spans="1:8" s="33" customFormat="1" ht="12.75">
      <c r="A259" s="29">
        <v>120201</v>
      </c>
      <c r="B259" s="30" t="s">
        <v>54</v>
      </c>
      <c r="C259" s="31">
        <v>326620</v>
      </c>
      <c r="D259" s="31">
        <v>325467</v>
      </c>
      <c r="E259" s="31">
        <f t="shared" si="6"/>
        <v>99.64699038638173</v>
      </c>
      <c r="F259" s="34"/>
      <c r="G259" s="34"/>
      <c r="H259" s="31"/>
    </row>
    <row r="260" spans="1:8" s="27" customFormat="1" ht="12.75">
      <c r="A260" s="23" t="s">
        <v>0</v>
      </c>
      <c r="B260" s="24" t="s">
        <v>103</v>
      </c>
      <c r="C260" s="25">
        <v>326620</v>
      </c>
      <c r="D260" s="25">
        <v>325467</v>
      </c>
      <c r="E260" s="25">
        <f t="shared" si="6"/>
        <v>99.64699038638173</v>
      </c>
      <c r="F260" s="28"/>
      <c r="G260" s="28"/>
      <c r="H260" s="25"/>
    </row>
    <row r="261" spans="1:8" s="27" customFormat="1" ht="12.75">
      <c r="A261" s="23" t="s">
        <v>24</v>
      </c>
      <c r="B261" s="24" t="s">
        <v>112</v>
      </c>
      <c r="C261" s="25">
        <v>326620</v>
      </c>
      <c r="D261" s="25">
        <v>325467</v>
      </c>
      <c r="E261" s="25">
        <f t="shared" si="6"/>
        <v>99.64699038638173</v>
      </c>
      <c r="F261" s="28"/>
      <c r="G261" s="28"/>
      <c r="H261" s="25"/>
    </row>
    <row r="262" spans="1:8" s="27" customFormat="1" ht="25.5">
      <c r="A262" s="23" t="s">
        <v>44</v>
      </c>
      <c r="B262" s="24" t="s">
        <v>155</v>
      </c>
      <c r="C262" s="25">
        <v>326620</v>
      </c>
      <c r="D262" s="25">
        <v>325467</v>
      </c>
      <c r="E262" s="25">
        <f t="shared" si="6"/>
        <v>99.64699038638173</v>
      </c>
      <c r="F262" s="28"/>
      <c r="G262" s="28"/>
      <c r="H262" s="25"/>
    </row>
    <row r="263" spans="1:8" s="33" customFormat="1" ht="12.75">
      <c r="A263" s="29">
        <v>130000</v>
      </c>
      <c r="B263" s="30" t="s">
        <v>184</v>
      </c>
      <c r="C263" s="31">
        <v>5894752</v>
      </c>
      <c r="D263" s="31">
        <v>5728537</v>
      </c>
      <c r="E263" s="31">
        <f aca="true" t="shared" si="8" ref="E263:E326">D263/C263*100</f>
        <v>97.18028850068671</v>
      </c>
      <c r="F263" s="32">
        <v>259604</v>
      </c>
      <c r="G263" s="32">
        <v>191601</v>
      </c>
      <c r="H263" s="31">
        <f aca="true" t="shared" si="9" ref="H263:H326">G263/F263*100</f>
        <v>73.80510315711622</v>
      </c>
    </row>
    <row r="264" spans="1:8" s="27" customFormat="1" ht="12.75">
      <c r="A264" s="23" t="s">
        <v>0</v>
      </c>
      <c r="B264" s="24" t="s">
        <v>103</v>
      </c>
      <c r="C264" s="25">
        <v>5847752</v>
      </c>
      <c r="D264" s="25">
        <v>5681916</v>
      </c>
      <c r="E264" s="25">
        <f t="shared" si="8"/>
        <v>97.16410682258754</v>
      </c>
      <c r="F264" s="26">
        <v>216604</v>
      </c>
      <c r="G264" s="26">
        <v>171334</v>
      </c>
      <c r="H264" s="25">
        <f t="shared" si="9"/>
        <v>79.10010895458994</v>
      </c>
    </row>
    <row r="265" spans="1:8" s="27" customFormat="1" ht="12.75">
      <c r="A265" s="23" t="s">
        <v>1</v>
      </c>
      <c r="B265" s="24" t="s">
        <v>90</v>
      </c>
      <c r="C265" s="25">
        <v>5646712</v>
      </c>
      <c r="D265" s="25">
        <v>5531743</v>
      </c>
      <c r="E265" s="25">
        <f t="shared" si="8"/>
        <v>97.96396557855262</v>
      </c>
      <c r="F265" s="26">
        <v>216604</v>
      </c>
      <c r="G265" s="26">
        <v>171334</v>
      </c>
      <c r="H265" s="25">
        <f t="shared" si="9"/>
        <v>79.10010895458994</v>
      </c>
    </row>
    <row r="266" spans="1:8" s="27" customFormat="1" ht="25.5">
      <c r="A266" s="23" t="s">
        <v>2</v>
      </c>
      <c r="B266" s="24" t="s">
        <v>118</v>
      </c>
      <c r="C266" s="25">
        <v>3388756</v>
      </c>
      <c r="D266" s="25">
        <v>3368172</v>
      </c>
      <c r="E266" s="25">
        <f t="shared" si="8"/>
        <v>99.39257945983718</v>
      </c>
      <c r="F266" s="26">
        <v>48510</v>
      </c>
      <c r="G266" s="26">
        <v>41134</v>
      </c>
      <c r="H266" s="25">
        <f t="shared" si="9"/>
        <v>84.79488765203051</v>
      </c>
    </row>
    <row r="267" spans="1:8" s="27" customFormat="1" ht="12.75">
      <c r="A267" s="23" t="s">
        <v>3</v>
      </c>
      <c r="B267" s="24" t="s">
        <v>119</v>
      </c>
      <c r="C267" s="25">
        <v>3388756</v>
      </c>
      <c r="D267" s="25">
        <v>3368172</v>
      </c>
      <c r="E267" s="25">
        <f t="shared" si="8"/>
        <v>99.39257945983718</v>
      </c>
      <c r="F267" s="26">
        <v>48510</v>
      </c>
      <c r="G267" s="26">
        <v>41134</v>
      </c>
      <c r="H267" s="25">
        <f t="shared" si="9"/>
        <v>84.79488765203051</v>
      </c>
    </row>
    <row r="268" spans="1:8" s="27" customFormat="1" ht="12.75">
      <c r="A268" s="23" t="s">
        <v>4</v>
      </c>
      <c r="B268" s="24" t="s">
        <v>120</v>
      </c>
      <c r="C268" s="25">
        <v>1252321</v>
      </c>
      <c r="D268" s="25">
        <v>1239166</v>
      </c>
      <c r="E268" s="25">
        <f t="shared" si="8"/>
        <v>98.94955047467862</v>
      </c>
      <c r="F268" s="26">
        <v>17950</v>
      </c>
      <c r="G268" s="26">
        <v>15220</v>
      </c>
      <c r="H268" s="25">
        <f t="shared" si="9"/>
        <v>84.79108635097494</v>
      </c>
    </row>
    <row r="269" spans="1:8" s="27" customFormat="1" ht="25.5">
      <c r="A269" s="23" t="s">
        <v>5</v>
      </c>
      <c r="B269" s="24" t="s">
        <v>91</v>
      </c>
      <c r="C269" s="25">
        <v>271621</v>
      </c>
      <c r="D269" s="25">
        <v>253181</v>
      </c>
      <c r="E269" s="25">
        <f t="shared" si="8"/>
        <v>93.21112874188667</v>
      </c>
      <c r="F269" s="26">
        <v>113567</v>
      </c>
      <c r="G269" s="26">
        <v>81506</v>
      </c>
      <c r="H269" s="25">
        <f t="shared" si="9"/>
        <v>71.76908785122438</v>
      </c>
    </row>
    <row r="270" spans="1:8" s="27" customFormat="1" ht="25.5">
      <c r="A270" s="23" t="s">
        <v>6</v>
      </c>
      <c r="B270" s="24" t="s">
        <v>104</v>
      </c>
      <c r="C270" s="25">
        <v>106024</v>
      </c>
      <c r="D270" s="25">
        <v>105758</v>
      </c>
      <c r="E270" s="25">
        <f t="shared" si="8"/>
        <v>99.74911340828491</v>
      </c>
      <c r="F270" s="26">
        <v>63086</v>
      </c>
      <c r="G270" s="26">
        <v>33667</v>
      </c>
      <c r="H270" s="25">
        <f t="shared" si="9"/>
        <v>53.36683257775101</v>
      </c>
    </row>
    <row r="271" spans="1:8" s="27" customFormat="1" ht="12.75">
      <c r="A271" s="23">
        <v>1132</v>
      </c>
      <c r="B271" s="24" t="s">
        <v>105</v>
      </c>
      <c r="C271" s="25"/>
      <c r="D271" s="25"/>
      <c r="E271" s="25"/>
      <c r="F271" s="26">
        <v>50</v>
      </c>
      <c r="G271" s="26">
        <v>36</v>
      </c>
      <c r="H271" s="25">
        <f t="shared" si="9"/>
        <v>72</v>
      </c>
    </row>
    <row r="272" spans="1:8" s="27" customFormat="1" ht="12.75">
      <c r="A272" s="23" t="s">
        <v>7</v>
      </c>
      <c r="B272" s="24" t="s">
        <v>101</v>
      </c>
      <c r="C272" s="25">
        <v>16620</v>
      </c>
      <c r="D272" s="25">
        <v>15978</v>
      </c>
      <c r="E272" s="25">
        <f t="shared" si="8"/>
        <v>96.13718411552347</v>
      </c>
      <c r="F272" s="26">
        <v>300</v>
      </c>
      <c r="G272" s="26">
        <v>282</v>
      </c>
      <c r="H272" s="25">
        <f t="shared" si="9"/>
        <v>94</v>
      </c>
    </row>
    <row r="273" spans="1:8" s="27" customFormat="1" ht="25.5">
      <c r="A273" s="23" t="s">
        <v>8</v>
      </c>
      <c r="B273" s="24" t="s">
        <v>107</v>
      </c>
      <c r="C273" s="25">
        <v>26165</v>
      </c>
      <c r="D273" s="25">
        <v>25924</v>
      </c>
      <c r="E273" s="25">
        <f t="shared" si="8"/>
        <v>99.0789222243455</v>
      </c>
      <c r="F273" s="26">
        <v>600</v>
      </c>
      <c r="G273" s="26">
        <v>280</v>
      </c>
      <c r="H273" s="25">
        <f t="shared" si="9"/>
        <v>46.666666666666664</v>
      </c>
    </row>
    <row r="274" spans="1:8" s="27" customFormat="1" ht="12.75">
      <c r="A274" s="23" t="s">
        <v>9</v>
      </c>
      <c r="B274" s="24" t="s">
        <v>10</v>
      </c>
      <c r="C274" s="25">
        <v>1504</v>
      </c>
      <c r="D274" s="25">
        <v>1502</v>
      </c>
      <c r="E274" s="25">
        <f t="shared" si="8"/>
        <v>99.86702127659575</v>
      </c>
      <c r="F274" s="28"/>
      <c r="G274" s="28"/>
      <c r="H274" s="25"/>
    </row>
    <row r="275" spans="1:8" s="27" customFormat="1" ht="38.25">
      <c r="A275" s="23" t="s">
        <v>11</v>
      </c>
      <c r="B275" s="24" t="s">
        <v>92</v>
      </c>
      <c r="C275" s="25">
        <v>31000</v>
      </c>
      <c r="D275" s="25">
        <v>30044</v>
      </c>
      <c r="E275" s="25">
        <f t="shared" si="8"/>
        <v>96.91612903225807</v>
      </c>
      <c r="F275" s="26">
        <v>34952</v>
      </c>
      <c r="G275" s="26">
        <v>34366</v>
      </c>
      <c r="H275" s="25">
        <f t="shared" si="9"/>
        <v>98.32341496910047</v>
      </c>
    </row>
    <row r="276" spans="1:8" s="27" customFormat="1" ht="12.75">
      <c r="A276" s="23" t="s">
        <v>12</v>
      </c>
      <c r="B276" s="24" t="s">
        <v>13</v>
      </c>
      <c r="C276" s="25">
        <v>8860</v>
      </c>
      <c r="D276" s="25">
        <v>8235</v>
      </c>
      <c r="E276" s="25">
        <f t="shared" si="8"/>
        <v>92.94582392776523</v>
      </c>
      <c r="F276" s="26">
        <v>1744</v>
      </c>
      <c r="G276" s="26">
        <v>1557</v>
      </c>
      <c r="H276" s="25">
        <f t="shared" si="9"/>
        <v>89.27752293577981</v>
      </c>
    </row>
    <row r="277" spans="1:8" s="27" customFormat="1" ht="12.75">
      <c r="A277" s="23" t="s">
        <v>14</v>
      </c>
      <c r="B277" s="24" t="s">
        <v>121</v>
      </c>
      <c r="C277" s="25">
        <v>81448</v>
      </c>
      <c r="D277" s="25">
        <v>65740</v>
      </c>
      <c r="E277" s="25">
        <f t="shared" si="8"/>
        <v>80.71407523818878</v>
      </c>
      <c r="F277" s="26">
        <v>12835</v>
      </c>
      <c r="G277" s="26">
        <v>11318</v>
      </c>
      <c r="H277" s="25">
        <f t="shared" si="9"/>
        <v>88.18075574600701</v>
      </c>
    </row>
    <row r="278" spans="1:8" s="27" customFormat="1" ht="12.75">
      <c r="A278" s="23" t="s">
        <v>15</v>
      </c>
      <c r="B278" s="24" t="s">
        <v>73</v>
      </c>
      <c r="C278" s="25">
        <v>280778</v>
      </c>
      <c r="D278" s="25">
        <v>269051</v>
      </c>
      <c r="E278" s="25">
        <f t="shared" si="8"/>
        <v>95.82339072149527</v>
      </c>
      <c r="F278" s="26">
        <v>6550</v>
      </c>
      <c r="G278" s="26">
        <v>5721</v>
      </c>
      <c r="H278" s="25">
        <f t="shared" si="9"/>
        <v>87.34351145038168</v>
      </c>
    </row>
    <row r="279" spans="1:8" s="27" customFormat="1" ht="12.75">
      <c r="A279" s="23" t="s">
        <v>16</v>
      </c>
      <c r="B279" s="24" t="s">
        <v>108</v>
      </c>
      <c r="C279" s="25">
        <v>453236</v>
      </c>
      <c r="D279" s="25">
        <v>402173</v>
      </c>
      <c r="E279" s="25">
        <f t="shared" si="8"/>
        <v>88.73368399685815</v>
      </c>
      <c r="F279" s="26">
        <v>30027</v>
      </c>
      <c r="G279" s="26">
        <v>27753</v>
      </c>
      <c r="H279" s="25">
        <f t="shared" si="9"/>
        <v>92.42681586572084</v>
      </c>
    </row>
    <row r="280" spans="1:8" s="27" customFormat="1" ht="12.75">
      <c r="A280" s="23" t="s">
        <v>17</v>
      </c>
      <c r="B280" s="24" t="s">
        <v>18</v>
      </c>
      <c r="C280" s="25">
        <v>263564</v>
      </c>
      <c r="D280" s="25">
        <v>234056</v>
      </c>
      <c r="E280" s="25">
        <f t="shared" si="8"/>
        <v>88.8042373009971</v>
      </c>
      <c r="F280" s="26">
        <v>8860</v>
      </c>
      <c r="G280" s="26">
        <v>8690</v>
      </c>
      <c r="H280" s="25">
        <f t="shared" si="9"/>
        <v>98.08126410835214</v>
      </c>
    </row>
    <row r="281" spans="1:8" s="27" customFormat="1" ht="12.75">
      <c r="A281" s="23" t="s">
        <v>19</v>
      </c>
      <c r="B281" s="24" t="s">
        <v>122</v>
      </c>
      <c r="C281" s="25">
        <v>68410</v>
      </c>
      <c r="D281" s="25">
        <v>59647</v>
      </c>
      <c r="E281" s="25">
        <f t="shared" si="8"/>
        <v>87.19046922964479</v>
      </c>
      <c r="F281" s="26">
        <v>15657</v>
      </c>
      <c r="G281" s="26">
        <v>14650</v>
      </c>
      <c r="H281" s="25">
        <f t="shared" si="9"/>
        <v>93.56837197419684</v>
      </c>
    </row>
    <row r="282" spans="1:8" s="27" customFormat="1" ht="12.75">
      <c r="A282" s="23" t="s">
        <v>20</v>
      </c>
      <c r="B282" s="24" t="s">
        <v>123</v>
      </c>
      <c r="C282" s="25">
        <v>104200</v>
      </c>
      <c r="D282" s="25">
        <v>93908</v>
      </c>
      <c r="E282" s="25">
        <f t="shared" si="8"/>
        <v>90.12284069097889</v>
      </c>
      <c r="F282" s="26">
        <v>4559</v>
      </c>
      <c r="G282" s="26">
        <v>3863</v>
      </c>
      <c r="H282" s="25">
        <f t="shared" si="9"/>
        <v>84.73349418732178</v>
      </c>
    </row>
    <row r="283" spans="1:8" s="27" customFormat="1" ht="12.75">
      <c r="A283" s="23" t="s">
        <v>21</v>
      </c>
      <c r="B283" s="24" t="s">
        <v>124</v>
      </c>
      <c r="C283" s="25">
        <v>14062</v>
      </c>
      <c r="D283" s="25">
        <v>11575</v>
      </c>
      <c r="E283" s="25">
        <f t="shared" si="8"/>
        <v>82.31403783245626</v>
      </c>
      <c r="F283" s="26">
        <v>951</v>
      </c>
      <c r="G283" s="26">
        <v>550</v>
      </c>
      <c r="H283" s="25">
        <f t="shared" si="9"/>
        <v>57.833859095688744</v>
      </c>
    </row>
    <row r="284" spans="1:8" s="27" customFormat="1" ht="12.75">
      <c r="A284" s="23" t="s">
        <v>39</v>
      </c>
      <c r="B284" s="24" t="s">
        <v>129</v>
      </c>
      <c r="C284" s="25">
        <v>3000</v>
      </c>
      <c r="D284" s="25">
        <v>2987</v>
      </c>
      <c r="E284" s="25">
        <f t="shared" si="8"/>
        <v>99.56666666666666</v>
      </c>
      <c r="F284" s="28"/>
      <c r="G284" s="28"/>
      <c r="H284" s="25"/>
    </row>
    <row r="285" spans="1:8" s="27" customFormat="1" ht="12.75">
      <c r="A285" s="23" t="s">
        <v>24</v>
      </c>
      <c r="B285" s="24" t="s">
        <v>112</v>
      </c>
      <c r="C285" s="25">
        <v>201040</v>
      </c>
      <c r="D285" s="25">
        <v>150173</v>
      </c>
      <c r="E285" s="25">
        <f t="shared" si="8"/>
        <v>74.69807003581377</v>
      </c>
      <c r="F285" s="26"/>
      <c r="G285" s="26"/>
      <c r="H285" s="25"/>
    </row>
    <row r="286" spans="1:8" s="27" customFormat="1" ht="25.5">
      <c r="A286" s="23" t="s">
        <v>44</v>
      </c>
      <c r="B286" s="24" t="s">
        <v>155</v>
      </c>
      <c r="C286" s="25">
        <v>184600</v>
      </c>
      <c r="D286" s="25">
        <v>133733</v>
      </c>
      <c r="E286" s="25">
        <f t="shared" si="8"/>
        <v>72.44474539544962</v>
      </c>
      <c r="F286" s="28"/>
      <c r="G286" s="28"/>
      <c r="H286" s="25"/>
    </row>
    <row r="287" spans="1:8" s="27" customFormat="1" ht="12.75">
      <c r="A287" s="23" t="s">
        <v>25</v>
      </c>
      <c r="B287" s="24" t="s">
        <v>78</v>
      </c>
      <c r="C287" s="25">
        <v>16440</v>
      </c>
      <c r="D287" s="25">
        <v>16440</v>
      </c>
      <c r="E287" s="25">
        <f t="shared" si="8"/>
        <v>100</v>
      </c>
      <c r="F287" s="28"/>
      <c r="G287" s="28"/>
      <c r="H287" s="25"/>
    </row>
    <row r="288" spans="1:8" s="27" customFormat="1" ht="12.75">
      <c r="A288" s="23" t="s">
        <v>26</v>
      </c>
      <c r="B288" s="24" t="s">
        <v>130</v>
      </c>
      <c r="C288" s="25">
        <v>16440</v>
      </c>
      <c r="D288" s="25">
        <v>16440</v>
      </c>
      <c r="E288" s="25">
        <f t="shared" si="8"/>
        <v>100</v>
      </c>
      <c r="F288" s="28"/>
      <c r="G288" s="28"/>
      <c r="H288" s="25"/>
    </row>
    <row r="289" spans="1:8" s="27" customFormat="1" ht="12.75">
      <c r="A289" s="23" t="s">
        <v>27</v>
      </c>
      <c r="B289" s="24" t="s">
        <v>96</v>
      </c>
      <c r="C289" s="25">
        <v>47000</v>
      </c>
      <c r="D289" s="25">
        <v>46621</v>
      </c>
      <c r="E289" s="25">
        <f t="shared" si="8"/>
        <v>99.1936170212766</v>
      </c>
      <c r="F289" s="26">
        <v>43000</v>
      </c>
      <c r="G289" s="26">
        <v>20267</v>
      </c>
      <c r="H289" s="25">
        <f t="shared" si="9"/>
        <v>47.132558139534886</v>
      </c>
    </row>
    <row r="290" spans="1:8" s="27" customFormat="1" ht="12.75">
      <c r="A290" s="23" t="s">
        <v>28</v>
      </c>
      <c r="B290" s="24" t="s">
        <v>97</v>
      </c>
      <c r="C290" s="25">
        <v>47000</v>
      </c>
      <c r="D290" s="25">
        <v>46621</v>
      </c>
      <c r="E290" s="25">
        <f t="shared" si="8"/>
        <v>99.1936170212766</v>
      </c>
      <c r="F290" s="26">
        <v>43000</v>
      </c>
      <c r="G290" s="26">
        <v>20267</v>
      </c>
      <c r="H290" s="25">
        <f t="shared" si="9"/>
        <v>47.132558139534886</v>
      </c>
    </row>
    <row r="291" spans="1:8" s="27" customFormat="1" ht="25.5">
      <c r="A291" s="23" t="s">
        <v>29</v>
      </c>
      <c r="B291" s="24" t="s">
        <v>114</v>
      </c>
      <c r="C291" s="25">
        <v>7000</v>
      </c>
      <c r="D291" s="25">
        <v>6621</v>
      </c>
      <c r="E291" s="25">
        <f t="shared" si="8"/>
        <v>94.58571428571429</v>
      </c>
      <c r="F291" s="26">
        <v>13000</v>
      </c>
      <c r="G291" s="26">
        <v>10557</v>
      </c>
      <c r="H291" s="25">
        <f t="shared" si="9"/>
        <v>81.2076923076923</v>
      </c>
    </row>
    <row r="292" spans="1:8" s="27" customFormat="1" ht="12.75">
      <c r="A292" s="23">
        <v>2130</v>
      </c>
      <c r="B292" s="24" t="s">
        <v>75</v>
      </c>
      <c r="C292" s="25"/>
      <c r="D292" s="25"/>
      <c r="E292" s="25"/>
      <c r="F292" s="26">
        <v>30000</v>
      </c>
      <c r="G292" s="26">
        <v>9710</v>
      </c>
      <c r="H292" s="25">
        <f t="shared" si="9"/>
        <v>32.36666666666667</v>
      </c>
    </row>
    <row r="293" spans="1:8" s="27" customFormat="1" ht="12.75">
      <c r="A293" s="23">
        <v>2133</v>
      </c>
      <c r="B293" s="24" t="s">
        <v>76</v>
      </c>
      <c r="C293" s="25"/>
      <c r="D293" s="25"/>
      <c r="E293" s="25"/>
      <c r="F293" s="26">
        <v>30000</v>
      </c>
      <c r="G293" s="26">
        <v>9710</v>
      </c>
      <c r="H293" s="25">
        <f t="shared" si="9"/>
        <v>32.36666666666667</v>
      </c>
    </row>
    <row r="294" spans="1:8" s="27" customFormat="1" ht="12.75">
      <c r="A294" s="23" t="s">
        <v>32</v>
      </c>
      <c r="B294" s="24" t="s">
        <v>82</v>
      </c>
      <c r="C294" s="25">
        <v>40000</v>
      </c>
      <c r="D294" s="25">
        <v>40000</v>
      </c>
      <c r="E294" s="25">
        <f t="shared" si="8"/>
        <v>100</v>
      </c>
      <c r="F294" s="28"/>
      <c r="G294" s="28"/>
      <c r="H294" s="25"/>
    </row>
    <row r="295" spans="1:8" s="27" customFormat="1" ht="12.75">
      <c r="A295" s="23" t="s">
        <v>40</v>
      </c>
      <c r="B295" s="24" t="s">
        <v>214</v>
      </c>
      <c r="C295" s="25">
        <v>40000</v>
      </c>
      <c r="D295" s="25">
        <v>40000</v>
      </c>
      <c r="E295" s="25">
        <f t="shared" si="8"/>
        <v>100</v>
      </c>
      <c r="F295" s="28"/>
      <c r="G295" s="28"/>
      <c r="H295" s="25"/>
    </row>
    <row r="296" spans="1:8" ht="25.5">
      <c r="A296" s="22">
        <v>130102</v>
      </c>
      <c r="B296" s="16" t="s">
        <v>185</v>
      </c>
      <c r="C296" s="3">
        <v>200000</v>
      </c>
      <c r="D296" s="3">
        <v>198933</v>
      </c>
      <c r="E296" s="3">
        <f t="shared" si="8"/>
        <v>99.4665</v>
      </c>
      <c r="F296" s="21"/>
      <c r="G296" s="21"/>
      <c r="H296" s="3"/>
    </row>
    <row r="297" spans="1:8" ht="25.5">
      <c r="A297" s="22">
        <v>130107</v>
      </c>
      <c r="B297" s="16" t="s">
        <v>186</v>
      </c>
      <c r="C297" s="3">
        <v>4540137</v>
      </c>
      <c r="D297" s="3">
        <v>4437485</v>
      </c>
      <c r="E297" s="3">
        <f t="shared" si="8"/>
        <v>97.73901095936091</v>
      </c>
      <c r="F297" s="20">
        <v>110843</v>
      </c>
      <c r="G297" s="20">
        <v>79179</v>
      </c>
      <c r="H297" s="3">
        <f t="shared" si="9"/>
        <v>71.43346896060193</v>
      </c>
    </row>
    <row r="298" spans="1:8" ht="12.75">
      <c r="A298" s="22">
        <v>130110</v>
      </c>
      <c r="B298" s="16" t="s">
        <v>187</v>
      </c>
      <c r="C298" s="3">
        <v>973248</v>
      </c>
      <c r="D298" s="3">
        <v>917669</v>
      </c>
      <c r="E298" s="3">
        <f t="shared" si="8"/>
        <v>94.28932810547775</v>
      </c>
      <c r="F298" s="20">
        <v>126638</v>
      </c>
      <c r="G298" s="20">
        <v>92109</v>
      </c>
      <c r="H298" s="3">
        <f t="shared" si="9"/>
        <v>72.73409245250241</v>
      </c>
    </row>
    <row r="299" spans="1:8" ht="12.75">
      <c r="A299" s="22">
        <v>130112</v>
      </c>
      <c r="B299" s="16" t="s">
        <v>55</v>
      </c>
      <c r="C299" s="3">
        <v>117060</v>
      </c>
      <c r="D299" s="3">
        <v>111646</v>
      </c>
      <c r="E299" s="3">
        <f t="shared" si="8"/>
        <v>95.37502135656928</v>
      </c>
      <c r="F299" s="20">
        <v>22123</v>
      </c>
      <c r="G299" s="20">
        <v>20313</v>
      </c>
      <c r="H299" s="3">
        <f t="shared" si="9"/>
        <v>91.81846946616643</v>
      </c>
    </row>
    <row r="300" spans="1:8" ht="12.75">
      <c r="A300" s="22">
        <v>130113</v>
      </c>
      <c r="B300" s="16" t="s">
        <v>56</v>
      </c>
      <c r="C300" s="3">
        <v>64307</v>
      </c>
      <c r="D300" s="3">
        <v>62804</v>
      </c>
      <c r="E300" s="3">
        <f t="shared" si="8"/>
        <v>97.662773881537</v>
      </c>
      <c r="F300" s="21"/>
      <c r="G300" s="21"/>
      <c r="H300" s="3"/>
    </row>
    <row r="301" spans="1:8" s="33" customFormat="1" ht="12.75">
      <c r="A301" s="29">
        <v>150000</v>
      </c>
      <c r="B301" s="30" t="s">
        <v>188</v>
      </c>
      <c r="C301" s="31">
        <v>724404</v>
      </c>
      <c r="D301" s="31">
        <v>716795</v>
      </c>
      <c r="E301" s="31">
        <f t="shared" si="8"/>
        <v>98.94961927322323</v>
      </c>
      <c r="F301" s="32">
        <v>94973000</v>
      </c>
      <c r="G301" s="32">
        <v>81162131</v>
      </c>
      <c r="H301" s="31">
        <f t="shared" si="9"/>
        <v>85.45811019974097</v>
      </c>
    </row>
    <row r="302" spans="1:8" s="27" customFormat="1" ht="12.75">
      <c r="A302" s="23" t="s">
        <v>27</v>
      </c>
      <c r="B302" s="24" t="s">
        <v>96</v>
      </c>
      <c r="C302" s="25">
        <v>724404</v>
      </c>
      <c r="D302" s="25">
        <v>716795</v>
      </c>
      <c r="E302" s="25">
        <f t="shared" si="8"/>
        <v>98.94961927322323</v>
      </c>
      <c r="F302" s="26">
        <v>94973000</v>
      </c>
      <c r="G302" s="26">
        <v>81162131</v>
      </c>
      <c r="H302" s="25">
        <f t="shared" si="9"/>
        <v>85.45811019974097</v>
      </c>
    </row>
    <row r="303" spans="1:8" s="27" customFormat="1" ht="12.75">
      <c r="A303" s="23" t="s">
        <v>28</v>
      </c>
      <c r="B303" s="24" t="s">
        <v>97</v>
      </c>
      <c r="C303" s="25">
        <v>724404</v>
      </c>
      <c r="D303" s="25">
        <v>716795</v>
      </c>
      <c r="E303" s="25">
        <f t="shared" si="8"/>
        <v>98.94961927322323</v>
      </c>
      <c r="F303" s="26">
        <v>23320544</v>
      </c>
      <c r="G303" s="26">
        <v>21956065</v>
      </c>
      <c r="H303" s="25">
        <f t="shared" si="9"/>
        <v>94.14902585462843</v>
      </c>
    </row>
    <row r="304" spans="1:8" s="27" customFormat="1" ht="12.75">
      <c r="A304" s="23" t="s">
        <v>57</v>
      </c>
      <c r="B304" s="24" t="s">
        <v>98</v>
      </c>
      <c r="C304" s="25">
        <v>724404</v>
      </c>
      <c r="D304" s="25">
        <v>716795</v>
      </c>
      <c r="E304" s="25">
        <f t="shared" si="8"/>
        <v>98.94961927322323</v>
      </c>
      <c r="F304" s="26">
        <v>6359174</v>
      </c>
      <c r="G304" s="26">
        <v>5740782</v>
      </c>
      <c r="H304" s="25">
        <f t="shared" si="9"/>
        <v>90.27559239611938</v>
      </c>
    </row>
    <row r="305" spans="1:8" s="27" customFormat="1" ht="12.75">
      <c r="A305" s="23" t="s">
        <v>58</v>
      </c>
      <c r="B305" s="24" t="s">
        <v>189</v>
      </c>
      <c r="C305" s="25">
        <v>724404</v>
      </c>
      <c r="D305" s="25">
        <v>716795</v>
      </c>
      <c r="E305" s="25">
        <f t="shared" si="8"/>
        <v>98.94961927322323</v>
      </c>
      <c r="F305" s="26">
        <v>3011040</v>
      </c>
      <c r="G305" s="26">
        <v>3004182</v>
      </c>
      <c r="H305" s="25">
        <f t="shared" si="9"/>
        <v>99.7722381635581</v>
      </c>
    </row>
    <row r="306" spans="1:8" s="27" customFormat="1" ht="12.75">
      <c r="A306" s="23">
        <v>2123</v>
      </c>
      <c r="B306" s="24" t="s">
        <v>81</v>
      </c>
      <c r="C306" s="25"/>
      <c r="D306" s="25"/>
      <c r="E306" s="25"/>
      <c r="F306" s="26">
        <v>3348134</v>
      </c>
      <c r="G306" s="26">
        <v>2736600</v>
      </c>
      <c r="H306" s="25">
        <f t="shared" si="9"/>
        <v>81.73507989823585</v>
      </c>
    </row>
    <row r="307" spans="1:8" s="27" customFormat="1" ht="12.75">
      <c r="A307" s="23">
        <v>2140</v>
      </c>
      <c r="B307" s="24" t="s">
        <v>82</v>
      </c>
      <c r="C307" s="25"/>
      <c r="D307" s="25"/>
      <c r="E307" s="25"/>
      <c r="F307" s="26">
        <v>16961370</v>
      </c>
      <c r="G307" s="26">
        <v>16215283</v>
      </c>
      <c r="H307" s="25">
        <f t="shared" si="9"/>
        <v>95.6012574455955</v>
      </c>
    </row>
    <row r="308" spans="1:8" s="27" customFormat="1" ht="12.75">
      <c r="A308" s="23">
        <v>2143</v>
      </c>
      <c r="B308" s="24" t="s">
        <v>83</v>
      </c>
      <c r="C308" s="25"/>
      <c r="D308" s="25"/>
      <c r="E308" s="25"/>
      <c r="F308" s="26">
        <v>16961370</v>
      </c>
      <c r="G308" s="26">
        <v>16215283</v>
      </c>
      <c r="H308" s="25">
        <f t="shared" si="9"/>
        <v>95.6012574455955</v>
      </c>
    </row>
    <row r="309" spans="1:8" s="27" customFormat="1" ht="12.75">
      <c r="A309" s="23">
        <v>2400</v>
      </c>
      <c r="B309" s="24" t="s">
        <v>84</v>
      </c>
      <c r="C309" s="25"/>
      <c r="D309" s="25"/>
      <c r="E309" s="25"/>
      <c r="F309" s="26">
        <v>71652456</v>
      </c>
      <c r="G309" s="26">
        <v>59206066</v>
      </c>
      <c r="H309" s="25">
        <f t="shared" si="9"/>
        <v>82.62949981784296</v>
      </c>
    </row>
    <row r="310" spans="1:8" s="27" customFormat="1" ht="25.5">
      <c r="A310" s="23">
        <v>2410</v>
      </c>
      <c r="B310" s="24" t="s">
        <v>85</v>
      </c>
      <c r="C310" s="25"/>
      <c r="D310" s="25"/>
      <c r="E310" s="25"/>
      <c r="F310" s="26">
        <v>71652456</v>
      </c>
      <c r="G310" s="26">
        <v>59206066</v>
      </c>
      <c r="H310" s="25">
        <f t="shared" si="9"/>
        <v>82.62949981784296</v>
      </c>
    </row>
    <row r="311" spans="1:8" ht="12.75">
      <c r="A311" s="22">
        <v>150101</v>
      </c>
      <c r="B311" s="16" t="s">
        <v>86</v>
      </c>
      <c r="C311" s="3"/>
      <c r="D311" s="3"/>
      <c r="E311" s="3"/>
      <c r="F311" s="20">
        <v>81282250</v>
      </c>
      <c r="G311" s="20">
        <v>70589175</v>
      </c>
      <c r="H311" s="3">
        <f t="shared" si="9"/>
        <v>86.84451402366446</v>
      </c>
    </row>
    <row r="312" spans="1:8" ht="38.25">
      <c r="A312" s="22">
        <v>150107</v>
      </c>
      <c r="B312" s="16" t="s">
        <v>190</v>
      </c>
      <c r="C312" s="3">
        <v>724404</v>
      </c>
      <c r="D312" s="3">
        <v>716795</v>
      </c>
      <c r="E312" s="3">
        <f t="shared" si="8"/>
        <v>98.94961927322323</v>
      </c>
      <c r="F312" s="21"/>
      <c r="G312" s="21"/>
      <c r="H312" s="3"/>
    </row>
    <row r="313" spans="1:8" ht="38.25">
      <c r="A313" s="22">
        <v>150115</v>
      </c>
      <c r="B313" s="16" t="s">
        <v>87</v>
      </c>
      <c r="C313" s="3"/>
      <c r="D313" s="3"/>
      <c r="E313" s="3"/>
      <c r="F313" s="20">
        <v>701000</v>
      </c>
      <c r="G313" s="20">
        <v>643349</v>
      </c>
      <c r="H313" s="3">
        <f t="shared" si="9"/>
        <v>91.7758915834522</v>
      </c>
    </row>
    <row r="314" spans="1:8" ht="38.25">
      <c r="A314" s="22">
        <v>150121</v>
      </c>
      <c r="B314" s="16" t="s">
        <v>88</v>
      </c>
      <c r="C314" s="3"/>
      <c r="D314" s="3"/>
      <c r="E314" s="3"/>
      <c r="F314" s="20">
        <v>6393188</v>
      </c>
      <c r="G314" s="20">
        <v>4691656</v>
      </c>
      <c r="H314" s="3">
        <f t="shared" si="9"/>
        <v>73.38523440887394</v>
      </c>
    </row>
    <row r="315" spans="1:8" ht="12.75">
      <c r="A315" s="22">
        <v>150122</v>
      </c>
      <c r="B315" s="16" t="s">
        <v>89</v>
      </c>
      <c r="C315" s="3"/>
      <c r="D315" s="3"/>
      <c r="E315" s="3"/>
      <c r="F315" s="20">
        <v>6596562</v>
      </c>
      <c r="G315" s="20">
        <v>5237951</v>
      </c>
      <c r="H315" s="3">
        <f t="shared" si="9"/>
        <v>79.40425633837748</v>
      </c>
    </row>
    <row r="316" spans="1:8" s="33" customFormat="1" ht="25.5">
      <c r="A316" s="29">
        <v>170000</v>
      </c>
      <c r="B316" s="30" t="s">
        <v>191</v>
      </c>
      <c r="C316" s="31">
        <v>28169037</v>
      </c>
      <c r="D316" s="31">
        <v>26169366</v>
      </c>
      <c r="E316" s="31">
        <f t="shared" si="8"/>
        <v>92.90117372489517</v>
      </c>
      <c r="F316" s="32">
        <v>13980000</v>
      </c>
      <c r="G316" s="32">
        <v>13756493</v>
      </c>
      <c r="H316" s="31">
        <f t="shared" si="9"/>
        <v>98.40123748211731</v>
      </c>
    </row>
    <row r="317" spans="1:8" s="27" customFormat="1" ht="12.75">
      <c r="A317" s="23" t="s">
        <v>0</v>
      </c>
      <c r="B317" s="24" t="s">
        <v>103</v>
      </c>
      <c r="C317" s="25">
        <v>28169037</v>
      </c>
      <c r="D317" s="25">
        <v>26169366</v>
      </c>
      <c r="E317" s="25">
        <f t="shared" si="8"/>
        <v>92.90117372489517</v>
      </c>
      <c r="F317" s="26">
        <v>13110200</v>
      </c>
      <c r="G317" s="26">
        <v>12887541</v>
      </c>
      <c r="H317" s="25">
        <f t="shared" si="9"/>
        <v>98.3016353678815</v>
      </c>
    </row>
    <row r="318" spans="1:8" s="27" customFormat="1" ht="12.75">
      <c r="A318" s="23">
        <v>1100</v>
      </c>
      <c r="B318" s="24" t="s">
        <v>90</v>
      </c>
      <c r="C318" s="25"/>
      <c r="D318" s="25"/>
      <c r="E318" s="25"/>
      <c r="F318" s="26">
        <v>13110200</v>
      </c>
      <c r="G318" s="26">
        <v>12887541</v>
      </c>
      <c r="H318" s="25">
        <f t="shared" si="9"/>
        <v>98.3016353678815</v>
      </c>
    </row>
    <row r="319" spans="1:8" s="27" customFormat="1" ht="25.5">
      <c r="A319" s="23">
        <v>1130</v>
      </c>
      <c r="B319" s="24" t="s">
        <v>91</v>
      </c>
      <c r="C319" s="25"/>
      <c r="D319" s="25"/>
      <c r="E319" s="25"/>
      <c r="F319" s="26">
        <v>9610200</v>
      </c>
      <c r="G319" s="26">
        <v>9576613</v>
      </c>
      <c r="H319" s="25">
        <f t="shared" si="9"/>
        <v>99.65050675324136</v>
      </c>
    </row>
    <row r="320" spans="1:8" s="27" customFormat="1" ht="38.25">
      <c r="A320" s="23">
        <v>1137</v>
      </c>
      <c r="B320" s="24" t="s">
        <v>92</v>
      </c>
      <c r="C320" s="25"/>
      <c r="D320" s="25"/>
      <c r="E320" s="25"/>
      <c r="F320" s="26">
        <v>9510200</v>
      </c>
      <c r="G320" s="26">
        <v>9476613</v>
      </c>
      <c r="H320" s="25">
        <f t="shared" si="9"/>
        <v>99.6468318226746</v>
      </c>
    </row>
    <row r="321" spans="1:8" s="27" customFormat="1" ht="12.75">
      <c r="A321" s="23">
        <v>1139</v>
      </c>
      <c r="B321" s="24" t="s">
        <v>93</v>
      </c>
      <c r="C321" s="25"/>
      <c r="D321" s="25"/>
      <c r="E321" s="25"/>
      <c r="F321" s="26">
        <v>100000</v>
      </c>
      <c r="G321" s="26">
        <v>100000</v>
      </c>
      <c r="H321" s="25">
        <f t="shared" si="9"/>
        <v>100</v>
      </c>
    </row>
    <row r="322" spans="1:8" s="27" customFormat="1" ht="25.5">
      <c r="A322" s="23">
        <v>1160</v>
      </c>
      <c r="B322" s="24" t="s">
        <v>94</v>
      </c>
      <c r="C322" s="25"/>
      <c r="D322" s="25"/>
      <c r="E322" s="25"/>
      <c r="F322" s="26">
        <v>3500000</v>
      </c>
      <c r="G322" s="26">
        <v>3310928</v>
      </c>
      <c r="H322" s="25">
        <f t="shared" si="9"/>
        <v>94.59794285714285</v>
      </c>
    </row>
    <row r="323" spans="1:8" s="27" customFormat="1" ht="12.75">
      <c r="A323" s="23">
        <v>1165</v>
      </c>
      <c r="B323" s="24" t="s">
        <v>95</v>
      </c>
      <c r="C323" s="25"/>
      <c r="D323" s="25"/>
      <c r="E323" s="25"/>
      <c r="F323" s="26">
        <v>3500000</v>
      </c>
      <c r="G323" s="26">
        <v>3310928</v>
      </c>
      <c r="H323" s="25">
        <f t="shared" si="9"/>
        <v>94.59794285714285</v>
      </c>
    </row>
    <row r="324" spans="1:8" s="27" customFormat="1" ht="12.75">
      <c r="A324" s="23" t="s">
        <v>24</v>
      </c>
      <c r="B324" s="24" t="s">
        <v>112</v>
      </c>
      <c r="C324" s="25">
        <v>28169037</v>
      </c>
      <c r="D324" s="25">
        <v>26169366</v>
      </c>
      <c r="E324" s="25">
        <f t="shared" si="8"/>
        <v>92.90117372489517</v>
      </c>
      <c r="F324" s="28"/>
      <c r="G324" s="28"/>
      <c r="H324" s="25"/>
    </row>
    <row r="325" spans="1:8" s="27" customFormat="1" ht="25.5">
      <c r="A325" s="23" t="s">
        <v>44</v>
      </c>
      <c r="B325" s="24" t="s">
        <v>155</v>
      </c>
      <c r="C325" s="25">
        <v>3350000</v>
      </c>
      <c r="D325" s="25">
        <v>1400000</v>
      </c>
      <c r="E325" s="25">
        <f t="shared" si="8"/>
        <v>41.7910447761194</v>
      </c>
      <c r="F325" s="28"/>
      <c r="G325" s="28"/>
      <c r="H325" s="25"/>
    </row>
    <row r="326" spans="1:8" s="27" customFormat="1" ht="12.75">
      <c r="A326" s="23" t="s">
        <v>25</v>
      </c>
      <c r="B326" s="24" t="s">
        <v>78</v>
      </c>
      <c r="C326" s="25">
        <v>24819037</v>
      </c>
      <c r="D326" s="25">
        <v>24769366</v>
      </c>
      <c r="E326" s="25">
        <f t="shared" si="8"/>
        <v>99.79986733570686</v>
      </c>
      <c r="F326" s="28"/>
      <c r="G326" s="28"/>
      <c r="H326" s="25"/>
    </row>
    <row r="327" spans="1:8" s="27" customFormat="1" ht="12.75">
      <c r="A327" s="23" t="s">
        <v>26</v>
      </c>
      <c r="B327" s="24" t="s">
        <v>130</v>
      </c>
      <c r="C327" s="25">
        <v>24819037</v>
      </c>
      <c r="D327" s="25">
        <v>24769366</v>
      </c>
      <c r="E327" s="25">
        <f aca="true" t="shared" si="10" ref="E327:E390">D327/C327*100</f>
        <v>99.79986733570686</v>
      </c>
      <c r="F327" s="28"/>
      <c r="G327" s="28"/>
      <c r="H327" s="25"/>
    </row>
    <row r="328" spans="1:8" s="27" customFormat="1" ht="12.75">
      <c r="A328" s="23">
        <v>2000</v>
      </c>
      <c r="B328" s="24" t="s">
        <v>96</v>
      </c>
      <c r="C328" s="25"/>
      <c r="D328" s="25"/>
      <c r="E328" s="25"/>
      <c r="F328" s="28">
        <v>869800</v>
      </c>
      <c r="G328" s="28">
        <v>868952</v>
      </c>
      <c r="H328" s="25">
        <f aca="true" t="shared" si="11" ref="H327:H390">G328/F328*100</f>
        <v>99.90250632329271</v>
      </c>
    </row>
    <row r="329" spans="1:8" s="27" customFormat="1" ht="12.75">
      <c r="A329" s="23">
        <v>2100</v>
      </c>
      <c r="B329" s="24" t="s">
        <v>97</v>
      </c>
      <c r="C329" s="25"/>
      <c r="D329" s="25"/>
      <c r="E329" s="25"/>
      <c r="F329" s="28">
        <v>869800</v>
      </c>
      <c r="G329" s="28">
        <v>868952</v>
      </c>
      <c r="H329" s="25">
        <f t="shared" si="11"/>
        <v>99.90250632329271</v>
      </c>
    </row>
    <row r="330" spans="1:8" s="27" customFormat="1" ht="12.75">
      <c r="A330" s="23">
        <v>2120</v>
      </c>
      <c r="B330" s="24" t="s">
        <v>98</v>
      </c>
      <c r="C330" s="25"/>
      <c r="D330" s="25"/>
      <c r="E330" s="25"/>
      <c r="F330" s="28">
        <v>22345</v>
      </c>
      <c r="G330" s="28">
        <v>22345</v>
      </c>
      <c r="H330" s="25">
        <f t="shared" si="11"/>
        <v>100</v>
      </c>
    </row>
    <row r="331" spans="1:8" s="27" customFormat="1" ht="12.75">
      <c r="A331" s="23">
        <v>2123</v>
      </c>
      <c r="B331" s="24" t="s">
        <v>81</v>
      </c>
      <c r="C331" s="25"/>
      <c r="D331" s="25"/>
      <c r="E331" s="25"/>
      <c r="F331" s="28">
        <v>22345</v>
      </c>
      <c r="G331" s="28">
        <v>22345</v>
      </c>
      <c r="H331" s="25">
        <f t="shared" si="11"/>
        <v>100</v>
      </c>
    </row>
    <row r="332" spans="1:8" s="27" customFormat="1" ht="12.75">
      <c r="A332" s="23">
        <v>2130</v>
      </c>
      <c r="B332" s="24" t="s">
        <v>75</v>
      </c>
      <c r="C332" s="25"/>
      <c r="D332" s="25"/>
      <c r="E332" s="25"/>
      <c r="F332" s="28">
        <v>758655</v>
      </c>
      <c r="G332" s="28">
        <v>757807</v>
      </c>
      <c r="H332" s="25">
        <f t="shared" si="11"/>
        <v>99.88822323717632</v>
      </c>
    </row>
    <row r="333" spans="1:8" s="27" customFormat="1" ht="12.75">
      <c r="A333" s="23">
        <v>2133</v>
      </c>
      <c r="B333" s="24" t="s">
        <v>76</v>
      </c>
      <c r="C333" s="25"/>
      <c r="D333" s="25"/>
      <c r="E333" s="25"/>
      <c r="F333" s="28">
        <v>758655</v>
      </c>
      <c r="G333" s="28">
        <v>757807</v>
      </c>
      <c r="H333" s="25">
        <f t="shared" si="11"/>
        <v>99.88822323717632</v>
      </c>
    </row>
    <row r="334" spans="1:8" s="27" customFormat="1" ht="12.75">
      <c r="A334" s="23">
        <v>2140</v>
      </c>
      <c r="B334" s="24" t="s">
        <v>82</v>
      </c>
      <c r="C334" s="25"/>
      <c r="D334" s="25"/>
      <c r="E334" s="25"/>
      <c r="F334" s="28">
        <v>88800</v>
      </c>
      <c r="G334" s="28">
        <v>88800</v>
      </c>
      <c r="H334" s="25">
        <f t="shared" si="11"/>
        <v>100</v>
      </c>
    </row>
    <row r="335" spans="1:8" s="27" customFormat="1" ht="12.75">
      <c r="A335" s="23">
        <v>2143</v>
      </c>
      <c r="B335" s="24" t="s">
        <v>83</v>
      </c>
      <c r="C335" s="25"/>
      <c r="D335" s="25"/>
      <c r="E335" s="25"/>
      <c r="F335" s="28">
        <v>88800</v>
      </c>
      <c r="G335" s="28">
        <v>88800</v>
      </c>
      <c r="H335" s="25">
        <f t="shared" si="11"/>
        <v>100</v>
      </c>
    </row>
    <row r="336" spans="1:8" ht="38.25">
      <c r="A336" s="22">
        <v>170102</v>
      </c>
      <c r="B336" s="16" t="s">
        <v>192</v>
      </c>
      <c r="C336" s="3">
        <v>5743254</v>
      </c>
      <c r="D336" s="3">
        <v>5743254</v>
      </c>
      <c r="E336" s="3">
        <f t="shared" si="10"/>
        <v>100</v>
      </c>
      <c r="F336" s="21"/>
      <c r="G336" s="21"/>
      <c r="H336" s="3"/>
    </row>
    <row r="337" spans="1:8" ht="38.25">
      <c r="A337" s="22">
        <v>170203</v>
      </c>
      <c r="B337" s="16" t="s">
        <v>193</v>
      </c>
      <c r="C337" s="3">
        <v>868106</v>
      </c>
      <c r="D337" s="3">
        <v>868106</v>
      </c>
      <c r="E337" s="3">
        <f t="shared" si="10"/>
        <v>100</v>
      </c>
      <c r="F337" s="21"/>
      <c r="G337" s="21"/>
      <c r="H337" s="3"/>
    </row>
    <row r="338" spans="1:8" ht="38.25">
      <c r="A338" s="22">
        <v>170302</v>
      </c>
      <c r="B338" s="16" t="s">
        <v>194</v>
      </c>
      <c r="C338" s="3">
        <v>41894</v>
      </c>
      <c r="D338" s="3">
        <v>41894</v>
      </c>
      <c r="E338" s="3">
        <f t="shared" si="10"/>
        <v>100</v>
      </c>
      <c r="F338" s="21"/>
      <c r="G338" s="21"/>
      <c r="H338" s="3"/>
    </row>
    <row r="339" spans="1:8" ht="38.25">
      <c r="A339" s="22">
        <v>170602</v>
      </c>
      <c r="B339" s="16" t="s">
        <v>195</v>
      </c>
      <c r="C339" s="3">
        <v>18165783</v>
      </c>
      <c r="D339" s="3">
        <v>18116112</v>
      </c>
      <c r="E339" s="3">
        <f t="shared" si="10"/>
        <v>99.72656835105869</v>
      </c>
      <c r="F339" s="21"/>
      <c r="G339" s="21"/>
      <c r="H339" s="3"/>
    </row>
    <row r="340" spans="1:8" ht="12.75">
      <c r="A340" s="22">
        <v>170603</v>
      </c>
      <c r="B340" s="16" t="s">
        <v>196</v>
      </c>
      <c r="C340" s="3">
        <v>3350000</v>
      </c>
      <c r="D340" s="3">
        <v>1400000</v>
      </c>
      <c r="E340" s="3">
        <f t="shared" si="10"/>
        <v>41.7910447761194</v>
      </c>
      <c r="F340" s="21"/>
      <c r="G340" s="21"/>
      <c r="H340" s="3"/>
    </row>
    <row r="341" spans="1:8" ht="38.25">
      <c r="A341" s="22">
        <v>170703</v>
      </c>
      <c r="B341" s="16" t="s">
        <v>99</v>
      </c>
      <c r="C341" s="3"/>
      <c r="D341" s="3"/>
      <c r="E341" s="3"/>
      <c r="F341" s="3">
        <v>13980000</v>
      </c>
      <c r="G341" s="3">
        <v>13756493</v>
      </c>
      <c r="H341" s="3">
        <f t="shared" si="11"/>
        <v>98.40123748211731</v>
      </c>
    </row>
    <row r="342" spans="1:8" s="33" customFormat="1" ht="25.5">
      <c r="A342" s="29">
        <v>180000</v>
      </c>
      <c r="B342" s="30" t="s">
        <v>197</v>
      </c>
      <c r="C342" s="31">
        <v>200000</v>
      </c>
      <c r="D342" s="31">
        <v>189938</v>
      </c>
      <c r="E342" s="31">
        <f t="shared" si="10"/>
        <v>94.96900000000001</v>
      </c>
      <c r="F342" s="32">
        <v>19999654</v>
      </c>
      <c r="G342" s="32">
        <v>19999054</v>
      </c>
      <c r="H342" s="31">
        <f t="shared" si="11"/>
        <v>99.9969999480991</v>
      </c>
    </row>
    <row r="343" spans="1:8" s="27" customFormat="1" ht="12.75">
      <c r="A343" s="23" t="s">
        <v>0</v>
      </c>
      <c r="B343" s="24" t="s">
        <v>103</v>
      </c>
      <c r="C343" s="25">
        <v>200000</v>
      </c>
      <c r="D343" s="25">
        <v>189938</v>
      </c>
      <c r="E343" s="25">
        <f t="shared" si="10"/>
        <v>94.96900000000001</v>
      </c>
      <c r="F343" s="28"/>
      <c r="G343" s="28"/>
      <c r="H343" s="25"/>
    </row>
    <row r="344" spans="1:8" s="27" customFormat="1" ht="12.75">
      <c r="A344" s="23" t="s">
        <v>24</v>
      </c>
      <c r="B344" s="24" t="s">
        <v>112</v>
      </c>
      <c r="C344" s="25">
        <v>200000</v>
      </c>
      <c r="D344" s="25">
        <v>189938</v>
      </c>
      <c r="E344" s="25">
        <f t="shared" si="10"/>
        <v>94.96900000000001</v>
      </c>
      <c r="F344" s="28"/>
      <c r="G344" s="28"/>
      <c r="H344" s="25"/>
    </row>
    <row r="345" spans="1:8" s="27" customFormat="1" ht="25.5">
      <c r="A345" s="23" t="s">
        <v>44</v>
      </c>
      <c r="B345" s="24" t="s">
        <v>155</v>
      </c>
      <c r="C345" s="25">
        <v>200000</v>
      </c>
      <c r="D345" s="25">
        <v>189938</v>
      </c>
      <c r="E345" s="25">
        <f t="shared" si="10"/>
        <v>94.96900000000001</v>
      </c>
      <c r="F345" s="28"/>
      <c r="G345" s="28"/>
      <c r="H345" s="25"/>
    </row>
    <row r="346" spans="1:8" s="27" customFormat="1" ht="12.75">
      <c r="A346" s="23">
        <v>2000</v>
      </c>
      <c r="B346" s="24" t="s">
        <v>96</v>
      </c>
      <c r="C346" s="25"/>
      <c r="D346" s="25"/>
      <c r="E346" s="25"/>
      <c r="F346" s="26">
        <v>19999654</v>
      </c>
      <c r="G346" s="26">
        <v>19999054</v>
      </c>
      <c r="H346" s="25">
        <f t="shared" si="11"/>
        <v>99.9969999480991</v>
      </c>
    </row>
    <row r="347" spans="1:8" s="27" customFormat="1" ht="12.75">
      <c r="A347" s="23">
        <v>2400</v>
      </c>
      <c r="B347" s="24" t="s">
        <v>84</v>
      </c>
      <c r="C347" s="25"/>
      <c r="D347" s="25"/>
      <c r="E347" s="25"/>
      <c r="F347" s="26">
        <v>19999654</v>
      </c>
      <c r="G347" s="26">
        <v>19999054</v>
      </c>
      <c r="H347" s="25">
        <f t="shared" si="11"/>
        <v>99.9969999480991</v>
      </c>
    </row>
    <row r="348" spans="1:8" s="27" customFormat="1" ht="25.5">
      <c r="A348" s="23">
        <v>2410</v>
      </c>
      <c r="B348" s="24" t="s">
        <v>85</v>
      </c>
      <c r="C348" s="25"/>
      <c r="D348" s="25"/>
      <c r="E348" s="25"/>
      <c r="F348" s="26">
        <v>19999654</v>
      </c>
      <c r="G348" s="26">
        <v>19999054</v>
      </c>
      <c r="H348" s="25">
        <f t="shared" si="11"/>
        <v>99.9969999480991</v>
      </c>
    </row>
    <row r="349" spans="1:8" ht="12.75">
      <c r="A349" s="22">
        <v>180404</v>
      </c>
      <c r="B349" s="16" t="s">
        <v>198</v>
      </c>
      <c r="C349" s="3">
        <v>200000</v>
      </c>
      <c r="D349" s="3">
        <v>189938</v>
      </c>
      <c r="E349" s="3">
        <f t="shared" si="10"/>
        <v>94.96900000000001</v>
      </c>
      <c r="F349" s="21"/>
      <c r="G349" s="21"/>
      <c r="H349" s="3"/>
    </row>
    <row r="350" spans="1:8" ht="38.25">
      <c r="A350" s="22">
        <v>180409</v>
      </c>
      <c r="B350" s="16" t="s">
        <v>100</v>
      </c>
      <c r="C350" s="3"/>
      <c r="D350" s="3"/>
      <c r="E350" s="3"/>
      <c r="F350" s="20">
        <v>19999654</v>
      </c>
      <c r="G350" s="20">
        <v>19999054</v>
      </c>
      <c r="H350" s="3">
        <f t="shared" si="11"/>
        <v>99.9969999480991</v>
      </c>
    </row>
    <row r="351" spans="1:8" s="33" customFormat="1" ht="12.75">
      <c r="A351" s="29">
        <v>200700</v>
      </c>
      <c r="B351" s="30" t="s">
        <v>199</v>
      </c>
      <c r="C351" s="31">
        <v>293500</v>
      </c>
      <c r="D351" s="31">
        <v>293490</v>
      </c>
      <c r="E351" s="31">
        <f t="shared" si="10"/>
        <v>99.99659284497444</v>
      </c>
      <c r="F351" s="34"/>
      <c r="G351" s="34"/>
      <c r="H351" s="31"/>
    </row>
    <row r="352" spans="1:8" s="27" customFormat="1" ht="12.75">
      <c r="A352" s="23" t="s">
        <v>0</v>
      </c>
      <c r="B352" s="24" t="s">
        <v>103</v>
      </c>
      <c r="C352" s="25">
        <v>293500</v>
      </c>
      <c r="D352" s="25">
        <v>293490</v>
      </c>
      <c r="E352" s="25">
        <f t="shared" si="10"/>
        <v>99.99659284497444</v>
      </c>
      <c r="F352" s="28"/>
      <c r="G352" s="28"/>
      <c r="H352" s="25"/>
    </row>
    <row r="353" spans="1:8" s="27" customFormat="1" ht="12.75">
      <c r="A353" s="23" t="s">
        <v>1</v>
      </c>
      <c r="B353" s="24" t="s">
        <v>90</v>
      </c>
      <c r="C353" s="25">
        <v>293500</v>
      </c>
      <c r="D353" s="25">
        <v>293490</v>
      </c>
      <c r="E353" s="25">
        <f t="shared" si="10"/>
        <v>99.99659284497444</v>
      </c>
      <c r="F353" s="28"/>
      <c r="G353" s="28"/>
      <c r="H353" s="25"/>
    </row>
    <row r="354" spans="1:8" s="27" customFormat="1" ht="25.5">
      <c r="A354" s="23" t="s">
        <v>5</v>
      </c>
      <c r="B354" s="24" t="s">
        <v>91</v>
      </c>
      <c r="C354" s="25">
        <v>293500</v>
      </c>
      <c r="D354" s="25">
        <v>293490</v>
      </c>
      <c r="E354" s="25">
        <f t="shared" si="10"/>
        <v>99.99659284497444</v>
      </c>
      <c r="F354" s="28"/>
      <c r="G354" s="28"/>
      <c r="H354" s="25"/>
    </row>
    <row r="355" spans="1:8" s="27" customFormat="1" ht="12.75">
      <c r="A355" s="23" t="s">
        <v>14</v>
      </c>
      <c r="B355" s="24" t="s">
        <v>121</v>
      </c>
      <c r="C355" s="25">
        <v>293500</v>
      </c>
      <c r="D355" s="25">
        <v>293490</v>
      </c>
      <c r="E355" s="25">
        <f t="shared" si="10"/>
        <v>99.99659284497444</v>
      </c>
      <c r="F355" s="28"/>
      <c r="G355" s="28"/>
      <c r="H355" s="25"/>
    </row>
    <row r="356" spans="1:8" s="33" customFormat="1" ht="25.5">
      <c r="A356" s="29">
        <v>210000</v>
      </c>
      <c r="B356" s="30" t="s">
        <v>200</v>
      </c>
      <c r="C356" s="31">
        <v>2515564</v>
      </c>
      <c r="D356" s="31">
        <v>2490746</v>
      </c>
      <c r="E356" s="31">
        <f t="shared" si="10"/>
        <v>99.01342203974933</v>
      </c>
      <c r="F356" s="32">
        <v>93831</v>
      </c>
      <c r="G356" s="32">
        <v>74066</v>
      </c>
      <c r="H356" s="31">
        <f t="shared" si="11"/>
        <v>78.935533032793</v>
      </c>
    </row>
    <row r="357" spans="1:8" s="27" customFormat="1" ht="12.75">
      <c r="A357" s="23" t="s">
        <v>0</v>
      </c>
      <c r="B357" s="24" t="s">
        <v>103</v>
      </c>
      <c r="C357" s="25">
        <v>2178310</v>
      </c>
      <c r="D357" s="25">
        <v>2176802</v>
      </c>
      <c r="E357" s="25">
        <f t="shared" si="10"/>
        <v>99.93077202051131</v>
      </c>
      <c r="F357" s="26">
        <v>93831</v>
      </c>
      <c r="G357" s="26">
        <v>74066</v>
      </c>
      <c r="H357" s="25">
        <f t="shared" si="11"/>
        <v>78.935533032793</v>
      </c>
    </row>
    <row r="358" spans="1:8" s="27" customFormat="1" ht="12.75">
      <c r="A358" s="23" t="s">
        <v>1</v>
      </c>
      <c r="B358" s="24" t="s">
        <v>90</v>
      </c>
      <c r="C358" s="25">
        <v>2178310</v>
      </c>
      <c r="D358" s="25">
        <v>2176802</v>
      </c>
      <c r="E358" s="25">
        <f t="shared" si="10"/>
        <v>99.93077202051131</v>
      </c>
      <c r="F358" s="26">
        <v>93831</v>
      </c>
      <c r="G358" s="26">
        <v>74066</v>
      </c>
      <c r="H358" s="25">
        <f t="shared" si="11"/>
        <v>78.935533032793</v>
      </c>
    </row>
    <row r="359" spans="1:8" s="27" customFormat="1" ht="25.5">
      <c r="A359" s="23" t="s">
        <v>2</v>
      </c>
      <c r="B359" s="24" t="s">
        <v>118</v>
      </c>
      <c r="C359" s="25">
        <v>1504091</v>
      </c>
      <c r="D359" s="25">
        <v>1503995</v>
      </c>
      <c r="E359" s="25">
        <f t="shared" si="10"/>
        <v>99.99361740745739</v>
      </c>
      <c r="F359" s="26">
        <v>5209</v>
      </c>
      <c r="G359" s="26">
        <v>237</v>
      </c>
      <c r="H359" s="25">
        <f t="shared" si="11"/>
        <v>4.549817623344212</v>
      </c>
    </row>
    <row r="360" spans="1:8" s="27" customFormat="1" ht="12.75">
      <c r="A360" s="23" t="s">
        <v>3</v>
      </c>
      <c r="B360" s="24" t="s">
        <v>119</v>
      </c>
      <c r="C360" s="25">
        <v>1504091</v>
      </c>
      <c r="D360" s="25">
        <v>1503995</v>
      </c>
      <c r="E360" s="25">
        <f t="shared" si="10"/>
        <v>99.99361740745739</v>
      </c>
      <c r="F360" s="26">
        <v>5209</v>
      </c>
      <c r="G360" s="26">
        <v>237</v>
      </c>
      <c r="H360" s="25">
        <f t="shared" si="11"/>
        <v>4.549817623344212</v>
      </c>
    </row>
    <row r="361" spans="1:8" s="27" customFormat="1" ht="12.75">
      <c r="A361" s="23" t="s">
        <v>4</v>
      </c>
      <c r="B361" s="24" t="s">
        <v>120</v>
      </c>
      <c r="C361" s="25">
        <v>561777</v>
      </c>
      <c r="D361" s="25">
        <v>561731</v>
      </c>
      <c r="E361" s="25">
        <f t="shared" si="10"/>
        <v>99.9918116975241</v>
      </c>
      <c r="F361" s="26">
        <v>3509</v>
      </c>
      <c r="G361" s="26">
        <v>88</v>
      </c>
      <c r="H361" s="25">
        <f t="shared" si="11"/>
        <v>2.507836990595611</v>
      </c>
    </row>
    <row r="362" spans="1:8" s="27" customFormat="1" ht="25.5">
      <c r="A362" s="23" t="s">
        <v>5</v>
      </c>
      <c r="B362" s="24" t="s">
        <v>91</v>
      </c>
      <c r="C362" s="25">
        <v>103372</v>
      </c>
      <c r="D362" s="25">
        <v>103014</v>
      </c>
      <c r="E362" s="25">
        <f t="shared" si="10"/>
        <v>99.65367797856285</v>
      </c>
      <c r="F362" s="26">
        <v>77149</v>
      </c>
      <c r="G362" s="26">
        <v>67583</v>
      </c>
      <c r="H362" s="25">
        <f t="shared" si="11"/>
        <v>87.60061698790652</v>
      </c>
    </row>
    <row r="363" spans="1:8" s="27" customFormat="1" ht="25.5">
      <c r="A363" s="23" t="s">
        <v>6</v>
      </c>
      <c r="B363" s="24" t="s">
        <v>104</v>
      </c>
      <c r="C363" s="25">
        <v>340</v>
      </c>
      <c r="D363" s="25">
        <v>340</v>
      </c>
      <c r="E363" s="25">
        <f t="shared" si="10"/>
        <v>100</v>
      </c>
      <c r="F363" s="26">
        <v>12340</v>
      </c>
      <c r="G363" s="26">
        <v>11767</v>
      </c>
      <c r="H363" s="25">
        <f t="shared" si="11"/>
        <v>95.35656401944894</v>
      </c>
    </row>
    <row r="364" spans="1:8" s="27" customFormat="1" ht="12.75">
      <c r="A364" s="23" t="s">
        <v>34</v>
      </c>
      <c r="B364" s="24" t="s">
        <v>105</v>
      </c>
      <c r="C364" s="25">
        <v>716</v>
      </c>
      <c r="D364" s="25">
        <v>716</v>
      </c>
      <c r="E364" s="25">
        <f t="shared" si="10"/>
        <v>100</v>
      </c>
      <c r="F364" s="26">
        <v>300</v>
      </c>
      <c r="G364" s="28"/>
      <c r="H364" s="25">
        <f t="shared" si="11"/>
        <v>0</v>
      </c>
    </row>
    <row r="365" spans="1:8" s="27" customFormat="1" ht="12.75">
      <c r="A365" s="23" t="s">
        <v>35</v>
      </c>
      <c r="B365" s="24" t="s">
        <v>36</v>
      </c>
      <c r="C365" s="25">
        <v>27339</v>
      </c>
      <c r="D365" s="25">
        <v>27287</v>
      </c>
      <c r="E365" s="25">
        <f t="shared" si="10"/>
        <v>99.80979553019496</v>
      </c>
      <c r="F365" s="28"/>
      <c r="G365" s="28"/>
      <c r="H365" s="25"/>
    </row>
    <row r="366" spans="1:8" s="27" customFormat="1" ht="12.75">
      <c r="A366" s="23">
        <v>1134</v>
      </c>
      <c r="B366" s="24" t="s">
        <v>101</v>
      </c>
      <c r="C366" s="25"/>
      <c r="D366" s="25"/>
      <c r="E366" s="25"/>
      <c r="F366" s="26">
        <v>5490</v>
      </c>
      <c r="G366" s="26">
        <v>5358</v>
      </c>
      <c r="H366" s="25">
        <f t="shared" si="11"/>
        <v>97.59562841530055</v>
      </c>
    </row>
    <row r="367" spans="1:8" s="27" customFormat="1" ht="25.5">
      <c r="A367" s="23" t="s">
        <v>8</v>
      </c>
      <c r="B367" s="24" t="s">
        <v>107</v>
      </c>
      <c r="C367" s="25">
        <v>40660</v>
      </c>
      <c r="D367" s="25">
        <v>40398</v>
      </c>
      <c r="E367" s="25">
        <f t="shared" si="10"/>
        <v>99.35563207083128</v>
      </c>
      <c r="F367" s="26">
        <v>40751</v>
      </c>
      <c r="G367" s="26">
        <v>38964</v>
      </c>
      <c r="H367" s="25">
        <f t="shared" si="11"/>
        <v>95.61483153787637</v>
      </c>
    </row>
    <row r="368" spans="1:8" s="27" customFormat="1" ht="12.75">
      <c r="A368" s="23">
        <v>1136</v>
      </c>
      <c r="B368" s="24" t="s">
        <v>10</v>
      </c>
      <c r="C368" s="25"/>
      <c r="D368" s="25"/>
      <c r="E368" s="25"/>
      <c r="F368" s="26">
        <v>17</v>
      </c>
      <c r="G368" s="26">
        <v>17</v>
      </c>
      <c r="H368" s="25">
        <f t="shared" si="11"/>
        <v>100</v>
      </c>
    </row>
    <row r="369" spans="1:8" s="27" customFormat="1" ht="38.25">
      <c r="A369" s="23" t="s">
        <v>11</v>
      </c>
      <c r="B369" s="24" t="s">
        <v>92</v>
      </c>
      <c r="C369" s="25">
        <v>7691</v>
      </c>
      <c r="D369" s="25">
        <v>7691</v>
      </c>
      <c r="E369" s="25">
        <f t="shared" si="10"/>
        <v>100</v>
      </c>
      <c r="F369" s="26">
        <v>2675</v>
      </c>
      <c r="G369" s="26">
        <v>447</v>
      </c>
      <c r="H369" s="25">
        <f t="shared" si="11"/>
        <v>16.710280373831775</v>
      </c>
    </row>
    <row r="370" spans="1:8" s="27" customFormat="1" ht="12.75">
      <c r="A370" s="23" t="s">
        <v>12</v>
      </c>
      <c r="B370" s="24" t="s">
        <v>13</v>
      </c>
      <c r="C370" s="25">
        <v>1107</v>
      </c>
      <c r="D370" s="25">
        <v>1094</v>
      </c>
      <c r="E370" s="25">
        <f t="shared" si="10"/>
        <v>98.8256549232159</v>
      </c>
      <c r="F370" s="26">
        <v>9850</v>
      </c>
      <c r="G370" s="26">
        <v>9096</v>
      </c>
      <c r="H370" s="25">
        <f t="shared" si="11"/>
        <v>92.34517766497461</v>
      </c>
    </row>
    <row r="371" spans="1:8" s="27" customFormat="1" ht="12.75">
      <c r="A371" s="23" t="s">
        <v>14</v>
      </c>
      <c r="B371" s="24" t="s">
        <v>121</v>
      </c>
      <c r="C371" s="25">
        <v>25519</v>
      </c>
      <c r="D371" s="25">
        <v>25488</v>
      </c>
      <c r="E371" s="25">
        <f t="shared" si="10"/>
        <v>99.87852188565383</v>
      </c>
      <c r="F371" s="26">
        <v>5726</v>
      </c>
      <c r="G371" s="26">
        <v>1934</v>
      </c>
      <c r="H371" s="25">
        <f t="shared" si="11"/>
        <v>33.77575969263011</v>
      </c>
    </row>
    <row r="372" spans="1:8" s="27" customFormat="1" ht="12.75">
      <c r="A372" s="23">
        <v>1140</v>
      </c>
      <c r="B372" s="24" t="s">
        <v>73</v>
      </c>
      <c r="C372" s="25"/>
      <c r="D372" s="25"/>
      <c r="E372" s="25"/>
      <c r="F372" s="26">
        <v>1118</v>
      </c>
      <c r="G372" s="26">
        <v>110</v>
      </c>
      <c r="H372" s="25">
        <f t="shared" si="11"/>
        <v>9.838998211091235</v>
      </c>
    </row>
    <row r="373" spans="1:8" s="27" customFormat="1" ht="12.75">
      <c r="A373" s="23" t="s">
        <v>16</v>
      </c>
      <c r="B373" s="24" t="s">
        <v>108</v>
      </c>
      <c r="C373" s="25">
        <v>9070</v>
      </c>
      <c r="D373" s="25">
        <v>8062</v>
      </c>
      <c r="E373" s="25">
        <f t="shared" si="10"/>
        <v>88.8864388092613</v>
      </c>
      <c r="F373" s="26">
        <v>6846</v>
      </c>
      <c r="G373" s="26">
        <v>6048</v>
      </c>
      <c r="H373" s="25">
        <f t="shared" si="11"/>
        <v>88.34355828220859</v>
      </c>
    </row>
    <row r="374" spans="1:8" s="27" customFormat="1" ht="12.75">
      <c r="A374" s="23" t="s">
        <v>17</v>
      </c>
      <c r="B374" s="24" t="s">
        <v>18</v>
      </c>
      <c r="C374" s="25">
        <v>1128</v>
      </c>
      <c r="D374" s="25">
        <v>955</v>
      </c>
      <c r="E374" s="25">
        <f t="shared" si="10"/>
        <v>84.66312056737588</v>
      </c>
      <c r="F374" s="26">
        <v>345</v>
      </c>
      <c r="G374" s="26">
        <v>309</v>
      </c>
      <c r="H374" s="25">
        <f t="shared" si="11"/>
        <v>89.56521739130436</v>
      </c>
    </row>
    <row r="375" spans="1:8" s="27" customFormat="1" ht="12.75">
      <c r="A375" s="23" t="s">
        <v>19</v>
      </c>
      <c r="B375" s="24" t="s">
        <v>122</v>
      </c>
      <c r="C375" s="25">
        <v>340</v>
      </c>
      <c r="D375" s="25">
        <v>255</v>
      </c>
      <c r="E375" s="25">
        <f t="shared" si="10"/>
        <v>75</v>
      </c>
      <c r="F375" s="28"/>
      <c r="G375" s="28"/>
      <c r="H375" s="25"/>
    </row>
    <row r="376" spans="1:8" s="27" customFormat="1" ht="12.75">
      <c r="A376" s="23" t="s">
        <v>20</v>
      </c>
      <c r="B376" s="24" t="s">
        <v>123</v>
      </c>
      <c r="C376" s="25">
        <v>5126</v>
      </c>
      <c r="D376" s="25">
        <v>4381</v>
      </c>
      <c r="E376" s="25">
        <f t="shared" si="10"/>
        <v>85.46625048770971</v>
      </c>
      <c r="F376" s="26">
        <v>1469</v>
      </c>
      <c r="G376" s="26">
        <v>1468</v>
      </c>
      <c r="H376" s="25">
        <f t="shared" si="11"/>
        <v>99.93192648059905</v>
      </c>
    </row>
    <row r="377" spans="1:8" s="27" customFormat="1" ht="12.75">
      <c r="A377" s="23" t="s">
        <v>21</v>
      </c>
      <c r="B377" s="24" t="s">
        <v>124</v>
      </c>
      <c r="C377" s="25">
        <v>466</v>
      </c>
      <c r="D377" s="25">
        <v>461</v>
      </c>
      <c r="E377" s="25">
        <f t="shared" si="10"/>
        <v>98.92703862660944</v>
      </c>
      <c r="F377" s="26">
        <v>1212</v>
      </c>
      <c r="G377" s="26">
        <v>451</v>
      </c>
      <c r="H377" s="25">
        <f t="shared" si="11"/>
        <v>37.21122112211221</v>
      </c>
    </row>
    <row r="378" spans="1:8" s="27" customFormat="1" ht="12.75">
      <c r="A378" s="23" t="s">
        <v>39</v>
      </c>
      <c r="B378" s="24" t="s">
        <v>129</v>
      </c>
      <c r="C378" s="25">
        <v>2010</v>
      </c>
      <c r="D378" s="25">
        <v>2010</v>
      </c>
      <c r="E378" s="25">
        <f t="shared" si="10"/>
        <v>100</v>
      </c>
      <c r="F378" s="26">
        <v>3820</v>
      </c>
      <c r="G378" s="26">
        <v>3820</v>
      </c>
      <c r="H378" s="25">
        <f t="shared" si="11"/>
        <v>100</v>
      </c>
    </row>
    <row r="379" spans="1:8" s="27" customFormat="1" ht="12.75">
      <c r="A379" s="23" t="s">
        <v>27</v>
      </c>
      <c r="B379" s="24" t="s">
        <v>96</v>
      </c>
      <c r="C379" s="25">
        <v>337254</v>
      </c>
      <c r="D379" s="25">
        <v>313944</v>
      </c>
      <c r="E379" s="25">
        <f t="shared" si="10"/>
        <v>93.08829546869718</v>
      </c>
      <c r="F379" s="28"/>
      <c r="G379" s="28"/>
      <c r="H379" s="25"/>
    </row>
    <row r="380" spans="1:8" s="27" customFormat="1" ht="12.75">
      <c r="A380" s="23" t="s">
        <v>28</v>
      </c>
      <c r="B380" s="24" t="s">
        <v>97</v>
      </c>
      <c r="C380" s="25">
        <v>337254</v>
      </c>
      <c r="D380" s="25">
        <v>313944</v>
      </c>
      <c r="E380" s="25">
        <f t="shared" si="10"/>
        <v>93.08829546869718</v>
      </c>
      <c r="F380" s="28"/>
      <c r="G380" s="28"/>
      <c r="H380" s="25"/>
    </row>
    <row r="381" spans="1:8" s="27" customFormat="1" ht="25.5">
      <c r="A381" s="23" t="s">
        <v>29</v>
      </c>
      <c r="B381" s="24" t="s">
        <v>114</v>
      </c>
      <c r="C381" s="25">
        <v>42500</v>
      </c>
      <c r="D381" s="25">
        <v>42191</v>
      </c>
      <c r="E381" s="25">
        <f t="shared" si="10"/>
        <v>99.27294117647058</v>
      </c>
      <c r="F381" s="28"/>
      <c r="G381" s="28"/>
      <c r="H381" s="25"/>
    </row>
    <row r="382" spans="1:8" s="27" customFormat="1" ht="12.75">
      <c r="A382" s="23" t="s">
        <v>30</v>
      </c>
      <c r="B382" s="24" t="s">
        <v>75</v>
      </c>
      <c r="C382" s="25">
        <v>294754</v>
      </c>
      <c r="D382" s="25">
        <v>271753</v>
      </c>
      <c r="E382" s="25">
        <f t="shared" si="10"/>
        <v>92.19654355835713</v>
      </c>
      <c r="F382" s="28"/>
      <c r="G382" s="28"/>
      <c r="H382" s="25"/>
    </row>
    <row r="383" spans="1:8" s="27" customFormat="1" ht="12.75">
      <c r="A383" s="23" t="s">
        <v>31</v>
      </c>
      <c r="B383" s="24" t="s">
        <v>131</v>
      </c>
      <c r="C383" s="25">
        <v>294754</v>
      </c>
      <c r="D383" s="25">
        <v>271753</v>
      </c>
      <c r="E383" s="25">
        <f t="shared" si="10"/>
        <v>92.19654355835713</v>
      </c>
      <c r="F383" s="28"/>
      <c r="G383" s="28"/>
      <c r="H383" s="25"/>
    </row>
    <row r="384" spans="1:8" ht="38.25">
      <c r="A384" s="22">
        <v>210105</v>
      </c>
      <c r="B384" s="16" t="s">
        <v>201</v>
      </c>
      <c r="C384" s="3">
        <v>1400628</v>
      </c>
      <c r="D384" s="3">
        <v>1377438</v>
      </c>
      <c r="E384" s="3">
        <f t="shared" si="10"/>
        <v>98.34431412195102</v>
      </c>
      <c r="F384" s="20">
        <v>63000</v>
      </c>
      <c r="G384" s="20">
        <v>51919</v>
      </c>
      <c r="H384" s="3">
        <f t="shared" si="11"/>
        <v>82.41111111111111</v>
      </c>
    </row>
    <row r="385" spans="1:8" ht="12.75">
      <c r="A385" s="22">
        <v>210110</v>
      </c>
      <c r="B385" s="16" t="s">
        <v>202</v>
      </c>
      <c r="C385" s="3">
        <v>1114936</v>
      </c>
      <c r="D385" s="3">
        <v>1113308</v>
      </c>
      <c r="E385" s="3">
        <f t="shared" si="10"/>
        <v>99.8539826501252</v>
      </c>
      <c r="F385" s="20">
        <v>30831</v>
      </c>
      <c r="G385" s="20">
        <v>22147</v>
      </c>
      <c r="H385" s="3">
        <f t="shared" si="11"/>
        <v>71.83354416009861</v>
      </c>
    </row>
    <row r="386" spans="1:8" s="33" customFormat="1" ht="12.75">
      <c r="A386" s="29">
        <v>230100</v>
      </c>
      <c r="B386" s="30" t="s">
        <v>203</v>
      </c>
      <c r="C386" s="31">
        <v>5740500</v>
      </c>
      <c r="D386" s="31">
        <v>5740500</v>
      </c>
      <c r="E386" s="31">
        <f t="shared" si="10"/>
        <v>100</v>
      </c>
      <c r="F386" s="34"/>
      <c r="G386" s="34"/>
      <c r="H386" s="31"/>
    </row>
    <row r="387" spans="1:8" s="27" customFormat="1" ht="12.75">
      <c r="A387" s="23" t="s">
        <v>0</v>
      </c>
      <c r="B387" s="24" t="s">
        <v>103</v>
      </c>
      <c r="C387" s="25">
        <v>5740500</v>
      </c>
      <c r="D387" s="25">
        <v>5740500</v>
      </c>
      <c r="E387" s="25">
        <f t="shared" si="10"/>
        <v>100</v>
      </c>
      <c r="F387" s="28"/>
      <c r="G387" s="28"/>
      <c r="H387" s="25"/>
    </row>
    <row r="388" spans="1:8" s="27" customFormat="1" ht="25.5">
      <c r="A388" s="23" t="s">
        <v>59</v>
      </c>
      <c r="B388" s="24" t="s">
        <v>204</v>
      </c>
      <c r="C388" s="25">
        <v>5740500</v>
      </c>
      <c r="D388" s="25">
        <v>5740500</v>
      </c>
      <c r="E388" s="25">
        <f t="shared" si="10"/>
        <v>100</v>
      </c>
      <c r="F388" s="28"/>
      <c r="G388" s="28"/>
      <c r="H388" s="25"/>
    </row>
    <row r="389" spans="1:8" s="33" customFormat="1" ht="12.75">
      <c r="A389" s="29">
        <v>240000</v>
      </c>
      <c r="B389" s="30" t="s">
        <v>102</v>
      </c>
      <c r="C389" s="31"/>
      <c r="D389" s="31"/>
      <c r="E389" s="31"/>
      <c r="F389" s="34">
        <v>38852673</v>
      </c>
      <c r="G389" s="34">
        <v>26546920</v>
      </c>
      <c r="H389" s="31">
        <f t="shared" si="11"/>
        <v>68.32713929360793</v>
      </c>
    </row>
    <row r="390" spans="1:8" s="27" customFormat="1" ht="12.75">
      <c r="A390" s="23">
        <v>1000</v>
      </c>
      <c r="B390" s="24" t="s">
        <v>103</v>
      </c>
      <c r="C390" s="25"/>
      <c r="D390" s="25"/>
      <c r="E390" s="25"/>
      <c r="F390" s="28">
        <v>31273585</v>
      </c>
      <c r="G390" s="28">
        <v>21660389</v>
      </c>
      <c r="H390" s="25">
        <f t="shared" si="11"/>
        <v>69.26097215909209</v>
      </c>
    </row>
    <row r="391" spans="1:8" s="27" customFormat="1" ht="12.75">
      <c r="A391" s="23">
        <v>1100</v>
      </c>
      <c r="B391" s="24" t="s">
        <v>90</v>
      </c>
      <c r="C391" s="25"/>
      <c r="D391" s="25"/>
      <c r="E391" s="25"/>
      <c r="F391" s="28">
        <v>5366893</v>
      </c>
      <c r="G391" s="28">
        <v>3738519</v>
      </c>
      <c r="H391" s="25">
        <f aca="true" t="shared" si="12" ref="H391:H454">G391/F391*100</f>
        <v>69.65890693181325</v>
      </c>
    </row>
    <row r="392" spans="1:8" s="27" customFormat="1" ht="25.5">
      <c r="A392" s="23">
        <v>1130</v>
      </c>
      <c r="B392" s="24" t="s">
        <v>91</v>
      </c>
      <c r="C392" s="25"/>
      <c r="D392" s="25"/>
      <c r="E392" s="25"/>
      <c r="F392" s="28">
        <v>4670803</v>
      </c>
      <c r="G392" s="28">
        <v>3106828</v>
      </c>
      <c r="H392" s="25">
        <f t="shared" si="12"/>
        <v>66.5159288456396</v>
      </c>
    </row>
    <row r="393" spans="1:8" s="27" customFormat="1" ht="25.5">
      <c r="A393" s="23">
        <v>1131</v>
      </c>
      <c r="B393" s="24" t="s">
        <v>104</v>
      </c>
      <c r="C393" s="25"/>
      <c r="D393" s="25"/>
      <c r="E393" s="25"/>
      <c r="F393" s="28">
        <v>604612</v>
      </c>
      <c r="G393" s="28">
        <v>410765</v>
      </c>
      <c r="H393" s="25">
        <f t="shared" si="12"/>
        <v>67.93861187009189</v>
      </c>
    </row>
    <row r="394" spans="1:8" s="27" customFormat="1" ht="12.75">
      <c r="A394" s="23">
        <v>1132</v>
      </c>
      <c r="B394" s="24" t="s">
        <v>105</v>
      </c>
      <c r="C394" s="25"/>
      <c r="D394" s="25"/>
      <c r="E394" s="25"/>
      <c r="F394" s="28">
        <v>385952</v>
      </c>
      <c r="G394" s="28">
        <v>385889</v>
      </c>
      <c r="H394" s="25">
        <f t="shared" si="12"/>
        <v>99.98367672663959</v>
      </c>
    </row>
    <row r="395" spans="1:8" s="27" customFormat="1" ht="12.75">
      <c r="A395" s="23">
        <v>1133</v>
      </c>
      <c r="B395" s="24" t="s">
        <v>36</v>
      </c>
      <c r="C395" s="25"/>
      <c r="D395" s="25"/>
      <c r="E395" s="25"/>
      <c r="F395" s="28">
        <v>241613</v>
      </c>
      <c r="G395" s="28">
        <v>240513</v>
      </c>
      <c r="H395" s="25">
        <f t="shared" si="12"/>
        <v>99.54472648408819</v>
      </c>
    </row>
    <row r="396" spans="1:8" s="27" customFormat="1" ht="12.75">
      <c r="A396" s="23">
        <v>1134</v>
      </c>
      <c r="B396" s="24" t="s">
        <v>106</v>
      </c>
      <c r="C396" s="25"/>
      <c r="D396" s="25"/>
      <c r="E396" s="25"/>
      <c r="F396" s="28">
        <v>21600</v>
      </c>
      <c r="G396" s="28">
        <v>16000</v>
      </c>
      <c r="H396" s="25">
        <f t="shared" si="12"/>
        <v>74.07407407407408</v>
      </c>
    </row>
    <row r="397" spans="1:8" s="27" customFormat="1" ht="25.5">
      <c r="A397" s="23">
        <v>1135</v>
      </c>
      <c r="B397" s="24" t="s">
        <v>107</v>
      </c>
      <c r="C397" s="25"/>
      <c r="D397" s="25"/>
      <c r="E397" s="25"/>
      <c r="F397" s="28">
        <v>181005</v>
      </c>
      <c r="G397" s="28">
        <v>152554</v>
      </c>
      <c r="H397" s="25">
        <f t="shared" si="12"/>
        <v>84.28164967818569</v>
      </c>
    </row>
    <row r="398" spans="1:8" s="27" customFormat="1" ht="12.75">
      <c r="A398" s="23">
        <v>1136</v>
      </c>
      <c r="B398" s="24" t="s">
        <v>10</v>
      </c>
      <c r="C398" s="25"/>
      <c r="D398" s="25"/>
      <c r="E398" s="25"/>
      <c r="F398" s="28">
        <v>48230</v>
      </c>
      <c r="G398" s="28">
        <v>48230</v>
      </c>
      <c r="H398" s="25">
        <f t="shared" si="12"/>
        <v>100</v>
      </c>
    </row>
    <row r="399" spans="1:8" s="27" customFormat="1" ht="38.25">
      <c r="A399" s="23">
        <v>1137</v>
      </c>
      <c r="B399" s="24" t="s">
        <v>92</v>
      </c>
      <c r="C399" s="25"/>
      <c r="D399" s="25"/>
      <c r="E399" s="25"/>
      <c r="F399" s="28">
        <v>1969052</v>
      </c>
      <c r="G399" s="28">
        <v>723330</v>
      </c>
      <c r="H399" s="25">
        <f t="shared" si="12"/>
        <v>36.734936405945604</v>
      </c>
    </row>
    <row r="400" spans="1:8" s="27" customFormat="1" ht="12.75">
      <c r="A400" s="23">
        <v>1138</v>
      </c>
      <c r="B400" s="24" t="s">
        <v>13</v>
      </c>
      <c r="C400" s="25"/>
      <c r="D400" s="25"/>
      <c r="E400" s="25"/>
      <c r="F400" s="28">
        <v>3773</v>
      </c>
      <c r="G400" s="28">
        <v>360</v>
      </c>
      <c r="H400" s="25">
        <f t="shared" si="12"/>
        <v>9.541478929234032</v>
      </c>
    </row>
    <row r="401" spans="1:8" s="27" customFormat="1" ht="12.75">
      <c r="A401" s="23">
        <v>1139</v>
      </c>
      <c r="B401" s="24" t="s">
        <v>93</v>
      </c>
      <c r="C401" s="25"/>
      <c r="D401" s="25"/>
      <c r="E401" s="25"/>
      <c r="F401" s="28">
        <v>1214966</v>
      </c>
      <c r="G401" s="28">
        <v>1129187</v>
      </c>
      <c r="H401" s="25">
        <f t="shared" si="12"/>
        <v>92.9398024306853</v>
      </c>
    </row>
    <row r="402" spans="1:8" s="27" customFormat="1" ht="12.75">
      <c r="A402" s="23">
        <v>1140</v>
      </c>
      <c r="B402" s="24" t="s">
        <v>73</v>
      </c>
      <c r="C402" s="25"/>
      <c r="D402" s="25"/>
      <c r="E402" s="25"/>
      <c r="F402" s="28">
        <v>7167</v>
      </c>
      <c r="G402" s="28">
        <v>2767</v>
      </c>
      <c r="H402" s="25">
        <f t="shared" si="12"/>
        <v>38.60750662759872</v>
      </c>
    </row>
    <row r="403" spans="1:8" s="27" customFormat="1" ht="12.75">
      <c r="A403" s="23">
        <v>1160</v>
      </c>
      <c r="B403" s="24" t="s">
        <v>108</v>
      </c>
      <c r="C403" s="25"/>
      <c r="D403" s="25"/>
      <c r="E403" s="25"/>
      <c r="F403" s="28">
        <v>45000</v>
      </c>
      <c r="G403" s="28">
        <v>43816</v>
      </c>
      <c r="H403" s="25">
        <f t="shared" si="12"/>
        <v>97.36888888888889</v>
      </c>
    </row>
    <row r="404" spans="1:8" s="27" customFormat="1" ht="12.75">
      <c r="A404" s="23">
        <v>1165</v>
      </c>
      <c r="B404" s="24" t="s">
        <v>93</v>
      </c>
      <c r="C404" s="25"/>
      <c r="D404" s="25"/>
      <c r="E404" s="25"/>
      <c r="F404" s="28">
        <v>45000</v>
      </c>
      <c r="G404" s="28">
        <v>43816</v>
      </c>
      <c r="H404" s="25">
        <f t="shared" si="12"/>
        <v>97.36888888888889</v>
      </c>
    </row>
    <row r="405" spans="1:8" s="27" customFormat="1" ht="25.5">
      <c r="A405" s="23">
        <v>1170</v>
      </c>
      <c r="B405" s="24" t="s">
        <v>109</v>
      </c>
      <c r="C405" s="25"/>
      <c r="D405" s="25"/>
      <c r="E405" s="25"/>
      <c r="F405" s="28">
        <v>543923</v>
      </c>
      <c r="G405" s="28">
        <v>585108</v>
      </c>
      <c r="H405" s="25">
        <f t="shared" si="12"/>
        <v>107.5718438087744</v>
      </c>
    </row>
    <row r="406" spans="1:8" s="27" customFormat="1" ht="38.25">
      <c r="A406" s="23">
        <v>1171</v>
      </c>
      <c r="B406" s="24" t="s">
        <v>110</v>
      </c>
      <c r="C406" s="25"/>
      <c r="D406" s="25"/>
      <c r="E406" s="25"/>
      <c r="F406" s="28">
        <v>549285</v>
      </c>
      <c r="G406" s="28">
        <v>549267</v>
      </c>
      <c r="H406" s="25">
        <f t="shared" si="12"/>
        <v>99.99672301264371</v>
      </c>
    </row>
    <row r="407" spans="1:8" s="27" customFormat="1" ht="38.25">
      <c r="A407" s="23">
        <v>1172</v>
      </c>
      <c r="B407" s="24" t="s">
        <v>111</v>
      </c>
      <c r="C407" s="25"/>
      <c r="D407" s="25"/>
      <c r="E407" s="25"/>
      <c r="F407" s="28">
        <v>94638</v>
      </c>
      <c r="G407" s="28">
        <v>35841</v>
      </c>
      <c r="H407" s="25">
        <f t="shared" si="12"/>
        <v>37.87167945222849</v>
      </c>
    </row>
    <row r="408" spans="1:8" s="27" customFormat="1" ht="12.75">
      <c r="A408" s="23">
        <v>1300</v>
      </c>
      <c r="B408" s="24" t="s">
        <v>112</v>
      </c>
      <c r="C408" s="25"/>
      <c r="D408" s="25"/>
      <c r="E408" s="25"/>
      <c r="F408" s="28">
        <v>25906692</v>
      </c>
      <c r="G408" s="28">
        <v>17921870</v>
      </c>
      <c r="H408" s="25">
        <f t="shared" si="12"/>
        <v>69.17853502870996</v>
      </c>
    </row>
    <row r="409" spans="1:8" s="27" customFormat="1" ht="25.5">
      <c r="A409" s="23">
        <v>1310</v>
      </c>
      <c r="B409" s="24" t="s">
        <v>113</v>
      </c>
      <c r="C409" s="25"/>
      <c r="D409" s="25"/>
      <c r="E409" s="25"/>
      <c r="F409" s="28">
        <v>24930175</v>
      </c>
      <c r="G409" s="28">
        <v>17004239</v>
      </c>
      <c r="H409" s="25">
        <f t="shared" si="12"/>
        <v>68.20745943419972</v>
      </c>
    </row>
    <row r="410" spans="1:8" s="27" customFormat="1" ht="12.75">
      <c r="A410" s="23">
        <v>1340</v>
      </c>
      <c r="B410" s="24" t="s">
        <v>78</v>
      </c>
      <c r="C410" s="25"/>
      <c r="D410" s="25"/>
      <c r="E410" s="25"/>
      <c r="F410" s="28">
        <v>976517</v>
      </c>
      <c r="G410" s="28">
        <v>917631</v>
      </c>
      <c r="H410" s="25">
        <f t="shared" si="12"/>
        <v>93.9697926405787</v>
      </c>
    </row>
    <row r="411" spans="1:8" s="27" customFormat="1" ht="12.75">
      <c r="A411" s="23">
        <v>1343</v>
      </c>
      <c r="B411" s="24" t="s">
        <v>79</v>
      </c>
      <c r="C411" s="25"/>
      <c r="D411" s="25"/>
      <c r="E411" s="25"/>
      <c r="F411" s="28">
        <v>976517</v>
      </c>
      <c r="G411" s="28">
        <v>917631</v>
      </c>
      <c r="H411" s="25">
        <f t="shared" si="12"/>
        <v>93.9697926405787</v>
      </c>
    </row>
    <row r="412" spans="1:8" s="27" customFormat="1" ht="12.75">
      <c r="A412" s="23">
        <v>2000</v>
      </c>
      <c r="B412" s="24" t="s">
        <v>96</v>
      </c>
      <c r="C412" s="25"/>
      <c r="D412" s="25"/>
      <c r="E412" s="25"/>
      <c r="F412" s="28">
        <v>7579088</v>
      </c>
      <c r="G412" s="28">
        <v>4886531</v>
      </c>
      <c r="H412" s="25">
        <f t="shared" si="12"/>
        <v>64.47386545716319</v>
      </c>
    </row>
    <row r="413" spans="1:8" s="27" customFormat="1" ht="12.75">
      <c r="A413" s="23">
        <v>2100</v>
      </c>
      <c r="B413" s="24" t="s">
        <v>97</v>
      </c>
      <c r="C413" s="25"/>
      <c r="D413" s="25"/>
      <c r="E413" s="25"/>
      <c r="F413" s="28">
        <v>3405088</v>
      </c>
      <c r="G413" s="28">
        <v>980215</v>
      </c>
      <c r="H413" s="25">
        <f t="shared" si="12"/>
        <v>28.786774379986657</v>
      </c>
    </row>
    <row r="414" spans="1:8" s="27" customFormat="1" ht="25.5">
      <c r="A414" s="23">
        <v>2110</v>
      </c>
      <c r="B414" s="24" t="s">
        <v>114</v>
      </c>
      <c r="C414" s="25"/>
      <c r="D414" s="25"/>
      <c r="E414" s="25"/>
      <c r="F414" s="28">
        <v>2026027</v>
      </c>
      <c r="G414" s="28">
        <v>514559</v>
      </c>
      <c r="H414" s="25">
        <f t="shared" si="12"/>
        <v>25.397440409234427</v>
      </c>
    </row>
    <row r="415" spans="1:8" s="27" customFormat="1" ht="12.75">
      <c r="A415" s="23">
        <v>2130</v>
      </c>
      <c r="B415" s="24" t="s">
        <v>75</v>
      </c>
      <c r="C415" s="25"/>
      <c r="D415" s="25"/>
      <c r="E415" s="25"/>
      <c r="F415" s="28">
        <v>1309061</v>
      </c>
      <c r="G415" s="28">
        <v>395656</v>
      </c>
      <c r="H415" s="25">
        <f t="shared" si="12"/>
        <v>30.224412766097224</v>
      </c>
    </row>
    <row r="416" spans="1:8" s="27" customFormat="1" ht="12.75">
      <c r="A416" s="23">
        <v>2133</v>
      </c>
      <c r="B416" s="24" t="s">
        <v>76</v>
      </c>
      <c r="C416" s="25"/>
      <c r="D416" s="25"/>
      <c r="E416" s="25"/>
      <c r="F416" s="28">
        <v>1309061</v>
      </c>
      <c r="G416" s="28">
        <v>395656</v>
      </c>
      <c r="H416" s="25">
        <f t="shared" si="12"/>
        <v>30.224412766097224</v>
      </c>
    </row>
    <row r="417" spans="1:8" s="27" customFormat="1" ht="12.75">
      <c r="A417" s="23">
        <v>2140</v>
      </c>
      <c r="B417" s="24" t="s">
        <v>82</v>
      </c>
      <c r="C417" s="25"/>
      <c r="D417" s="25"/>
      <c r="E417" s="25"/>
      <c r="F417" s="28">
        <v>70000</v>
      </c>
      <c r="G417" s="28">
        <v>70000</v>
      </c>
      <c r="H417" s="25">
        <f t="shared" si="12"/>
        <v>100</v>
      </c>
    </row>
    <row r="418" spans="1:8" s="27" customFormat="1" ht="12.75">
      <c r="A418" s="23">
        <v>2143</v>
      </c>
      <c r="B418" s="24" t="s">
        <v>83</v>
      </c>
      <c r="C418" s="25"/>
      <c r="D418" s="25"/>
      <c r="E418" s="25"/>
      <c r="F418" s="28">
        <v>70000</v>
      </c>
      <c r="G418" s="28">
        <v>70000</v>
      </c>
      <c r="H418" s="25">
        <f t="shared" si="12"/>
        <v>100</v>
      </c>
    </row>
    <row r="419" spans="1:8" s="27" customFormat="1" ht="12.75">
      <c r="A419" s="23">
        <v>2400</v>
      </c>
      <c r="B419" s="24" t="s">
        <v>84</v>
      </c>
      <c r="C419" s="25"/>
      <c r="D419" s="25"/>
      <c r="E419" s="25"/>
      <c r="F419" s="28">
        <v>4174000</v>
      </c>
      <c r="G419" s="28">
        <v>3906316</v>
      </c>
      <c r="H419" s="25">
        <f t="shared" si="12"/>
        <v>93.58687110685194</v>
      </c>
    </row>
    <row r="420" spans="1:8" s="27" customFormat="1" ht="25.5">
      <c r="A420" s="23">
        <v>2410</v>
      </c>
      <c r="B420" s="24" t="s">
        <v>85</v>
      </c>
      <c r="C420" s="25"/>
      <c r="D420" s="25"/>
      <c r="E420" s="25"/>
      <c r="F420" s="28">
        <v>4174000</v>
      </c>
      <c r="G420" s="28">
        <v>3906316</v>
      </c>
      <c r="H420" s="25">
        <f t="shared" si="12"/>
        <v>93.58687110685194</v>
      </c>
    </row>
    <row r="421" spans="1:8" ht="25.5">
      <c r="A421" s="22">
        <v>240601</v>
      </c>
      <c r="B421" s="16" t="s">
        <v>115</v>
      </c>
      <c r="C421" s="3"/>
      <c r="D421" s="3"/>
      <c r="E421" s="3"/>
      <c r="F421" s="21">
        <v>5304770</v>
      </c>
      <c r="G421" s="21">
        <v>5234092</v>
      </c>
      <c r="H421" s="3">
        <f t="shared" si="12"/>
        <v>98.66765194343958</v>
      </c>
    </row>
    <row r="422" spans="1:8" ht="25.5">
      <c r="A422" s="22">
        <v>240900</v>
      </c>
      <c r="B422" s="16" t="s">
        <v>116</v>
      </c>
      <c r="C422" s="3"/>
      <c r="D422" s="3"/>
      <c r="E422" s="3"/>
      <c r="F422" s="21">
        <v>33547903</v>
      </c>
      <c r="G422" s="21">
        <v>21312828</v>
      </c>
      <c r="H422" s="3">
        <f t="shared" si="12"/>
        <v>63.52953864210231</v>
      </c>
    </row>
    <row r="423" spans="1:8" s="33" customFormat="1" ht="12.75">
      <c r="A423" s="29">
        <v>250404</v>
      </c>
      <c r="B423" s="30" t="s">
        <v>205</v>
      </c>
      <c r="C423" s="31">
        <v>3114916</v>
      </c>
      <c r="D423" s="31">
        <v>3016635</v>
      </c>
      <c r="E423" s="31">
        <f aca="true" t="shared" si="13" ref="E391:E454">D423/C423*100</f>
        <v>96.84482663416927</v>
      </c>
      <c r="F423" s="34"/>
      <c r="G423" s="34"/>
      <c r="H423" s="31"/>
    </row>
    <row r="424" spans="1:8" s="27" customFormat="1" ht="12.75">
      <c r="A424" s="23" t="s">
        <v>0</v>
      </c>
      <c r="B424" s="24" t="s">
        <v>103</v>
      </c>
      <c r="C424" s="25">
        <v>2799773</v>
      </c>
      <c r="D424" s="25">
        <v>2709338</v>
      </c>
      <c r="E424" s="25">
        <f t="shared" si="13"/>
        <v>96.76991670396136</v>
      </c>
      <c r="F424" s="28"/>
      <c r="G424" s="28"/>
      <c r="H424" s="25"/>
    </row>
    <row r="425" spans="1:8" s="27" customFormat="1" ht="12.75">
      <c r="A425" s="23" t="s">
        <v>1</v>
      </c>
      <c r="B425" s="24" t="s">
        <v>90</v>
      </c>
      <c r="C425" s="25">
        <v>1795771</v>
      </c>
      <c r="D425" s="25">
        <v>1770091</v>
      </c>
      <c r="E425" s="25">
        <f t="shared" si="13"/>
        <v>98.56997356567179</v>
      </c>
      <c r="F425" s="28"/>
      <c r="G425" s="28"/>
      <c r="H425" s="25"/>
    </row>
    <row r="426" spans="1:8" s="27" customFormat="1" ht="25.5">
      <c r="A426" s="23" t="s">
        <v>5</v>
      </c>
      <c r="B426" s="24" t="s">
        <v>91</v>
      </c>
      <c r="C426" s="25">
        <v>718321</v>
      </c>
      <c r="D426" s="25">
        <v>705651</v>
      </c>
      <c r="E426" s="25">
        <f t="shared" si="13"/>
        <v>98.23616461164299</v>
      </c>
      <c r="F426" s="28"/>
      <c r="G426" s="28"/>
      <c r="H426" s="25"/>
    </row>
    <row r="427" spans="1:8" s="27" customFormat="1" ht="25.5">
      <c r="A427" s="23" t="s">
        <v>6</v>
      </c>
      <c r="B427" s="24" t="s">
        <v>104</v>
      </c>
      <c r="C427" s="25">
        <v>259136</v>
      </c>
      <c r="D427" s="25">
        <v>256323</v>
      </c>
      <c r="E427" s="25">
        <f t="shared" si="13"/>
        <v>98.91446962212892</v>
      </c>
      <c r="F427" s="28"/>
      <c r="G427" s="28"/>
      <c r="H427" s="25"/>
    </row>
    <row r="428" spans="1:8" s="27" customFormat="1" ht="12.75">
      <c r="A428" s="23" t="s">
        <v>34</v>
      </c>
      <c r="B428" s="24" t="s">
        <v>105</v>
      </c>
      <c r="C428" s="25">
        <v>5760</v>
      </c>
      <c r="D428" s="25">
        <v>5550</v>
      </c>
      <c r="E428" s="25">
        <f t="shared" si="13"/>
        <v>96.35416666666666</v>
      </c>
      <c r="F428" s="28"/>
      <c r="G428" s="28"/>
      <c r="H428" s="25"/>
    </row>
    <row r="429" spans="1:8" s="27" customFormat="1" ht="12.75">
      <c r="A429" s="23" t="s">
        <v>35</v>
      </c>
      <c r="B429" s="24" t="s">
        <v>36</v>
      </c>
      <c r="C429" s="25">
        <v>1000</v>
      </c>
      <c r="D429" s="25">
        <v>495</v>
      </c>
      <c r="E429" s="25">
        <f t="shared" si="13"/>
        <v>49.5</v>
      </c>
      <c r="F429" s="28"/>
      <c r="G429" s="28"/>
      <c r="H429" s="25"/>
    </row>
    <row r="430" spans="1:8" s="27" customFormat="1" ht="12.75">
      <c r="A430" s="23" t="s">
        <v>7</v>
      </c>
      <c r="B430" s="24" t="s">
        <v>101</v>
      </c>
      <c r="C430" s="25">
        <v>6796</v>
      </c>
      <c r="D430" s="25">
        <v>5799</v>
      </c>
      <c r="E430" s="25">
        <f t="shared" si="13"/>
        <v>85.32960565038258</v>
      </c>
      <c r="F430" s="28"/>
      <c r="G430" s="28"/>
      <c r="H430" s="25"/>
    </row>
    <row r="431" spans="1:8" s="27" customFormat="1" ht="25.5">
      <c r="A431" s="23" t="s">
        <v>8</v>
      </c>
      <c r="B431" s="24" t="s">
        <v>107</v>
      </c>
      <c r="C431" s="25">
        <v>20700</v>
      </c>
      <c r="D431" s="25">
        <v>16645</v>
      </c>
      <c r="E431" s="25">
        <f t="shared" si="13"/>
        <v>80.41062801932367</v>
      </c>
      <c r="F431" s="28"/>
      <c r="G431" s="28"/>
      <c r="H431" s="25"/>
    </row>
    <row r="432" spans="1:8" s="27" customFormat="1" ht="38.25">
      <c r="A432" s="23" t="s">
        <v>11</v>
      </c>
      <c r="B432" s="24" t="s">
        <v>92</v>
      </c>
      <c r="C432" s="25">
        <v>269877</v>
      </c>
      <c r="D432" s="25">
        <v>266694</v>
      </c>
      <c r="E432" s="25">
        <f t="shared" si="13"/>
        <v>98.82057381696106</v>
      </c>
      <c r="F432" s="28"/>
      <c r="G432" s="28"/>
      <c r="H432" s="25"/>
    </row>
    <row r="433" spans="1:8" s="27" customFormat="1" ht="12.75">
      <c r="A433" s="23" t="s">
        <v>12</v>
      </c>
      <c r="B433" s="24" t="s">
        <v>13</v>
      </c>
      <c r="C433" s="25">
        <v>17396</v>
      </c>
      <c r="D433" s="25">
        <v>16767</v>
      </c>
      <c r="E433" s="25">
        <f t="shared" si="13"/>
        <v>96.3842262589101</v>
      </c>
      <c r="F433" s="28"/>
      <c r="G433" s="28"/>
      <c r="H433" s="25"/>
    </row>
    <row r="434" spans="1:8" s="27" customFormat="1" ht="12.75">
      <c r="A434" s="23" t="s">
        <v>14</v>
      </c>
      <c r="B434" s="24" t="s">
        <v>121</v>
      </c>
      <c r="C434" s="25">
        <v>137656</v>
      </c>
      <c r="D434" s="25">
        <v>137378</v>
      </c>
      <c r="E434" s="25">
        <f t="shared" si="13"/>
        <v>99.79804730632881</v>
      </c>
      <c r="F434" s="28"/>
      <c r="G434" s="28"/>
      <c r="H434" s="25"/>
    </row>
    <row r="435" spans="1:8" s="27" customFormat="1" ht="12.75">
      <c r="A435" s="23" t="s">
        <v>16</v>
      </c>
      <c r="B435" s="24" t="s">
        <v>108</v>
      </c>
      <c r="C435" s="25">
        <v>64100</v>
      </c>
      <c r="D435" s="25">
        <v>59074</v>
      </c>
      <c r="E435" s="25">
        <f t="shared" si="13"/>
        <v>92.1591263650546</v>
      </c>
      <c r="F435" s="28"/>
      <c r="G435" s="28"/>
      <c r="H435" s="25"/>
    </row>
    <row r="436" spans="1:8" s="27" customFormat="1" ht="12.75">
      <c r="A436" s="23" t="s">
        <v>21</v>
      </c>
      <c r="B436" s="24" t="s">
        <v>124</v>
      </c>
      <c r="C436" s="25">
        <v>64100</v>
      </c>
      <c r="D436" s="25">
        <v>59074</v>
      </c>
      <c r="E436" s="25">
        <f t="shared" si="13"/>
        <v>92.1591263650546</v>
      </c>
      <c r="F436" s="28"/>
      <c r="G436" s="28"/>
      <c r="H436" s="25"/>
    </row>
    <row r="437" spans="1:8" s="27" customFormat="1" ht="25.5">
      <c r="A437" s="23" t="s">
        <v>22</v>
      </c>
      <c r="B437" s="24" t="s">
        <v>109</v>
      </c>
      <c r="C437" s="25">
        <v>1013350</v>
      </c>
      <c r="D437" s="25">
        <v>1005366</v>
      </c>
      <c r="E437" s="25">
        <f t="shared" si="13"/>
        <v>99.21211822173977</v>
      </c>
      <c r="F437" s="28"/>
      <c r="G437" s="28"/>
      <c r="H437" s="25"/>
    </row>
    <row r="438" spans="1:8" s="27" customFormat="1" ht="38.25">
      <c r="A438" s="23" t="s">
        <v>60</v>
      </c>
      <c r="B438" s="24" t="s">
        <v>206</v>
      </c>
      <c r="C438" s="25">
        <v>1013350</v>
      </c>
      <c r="D438" s="25">
        <v>1005366</v>
      </c>
      <c r="E438" s="25">
        <f t="shared" si="13"/>
        <v>99.21211822173977</v>
      </c>
      <c r="F438" s="28"/>
      <c r="G438" s="28"/>
      <c r="H438" s="25"/>
    </row>
    <row r="439" spans="1:8" s="27" customFormat="1" ht="12.75">
      <c r="A439" s="23" t="s">
        <v>24</v>
      </c>
      <c r="B439" s="24" t="s">
        <v>112</v>
      </c>
      <c r="C439" s="25">
        <v>1004002</v>
      </c>
      <c r="D439" s="25">
        <v>939247</v>
      </c>
      <c r="E439" s="25">
        <f t="shared" si="13"/>
        <v>93.55031165276563</v>
      </c>
      <c r="F439" s="28"/>
      <c r="G439" s="28"/>
      <c r="H439" s="25"/>
    </row>
    <row r="440" spans="1:8" s="27" customFormat="1" ht="25.5">
      <c r="A440" s="23" t="s">
        <v>44</v>
      </c>
      <c r="B440" s="24" t="s">
        <v>155</v>
      </c>
      <c r="C440" s="25">
        <v>363200</v>
      </c>
      <c r="D440" s="25">
        <v>328029</v>
      </c>
      <c r="E440" s="25">
        <f t="shared" si="13"/>
        <v>90.31635462555066</v>
      </c>
      <c r="F440" s="28"/>
      <c r="G440" s="28"/>
      <c r="H440" s="25"/>
    </row>
    <row r="441" spans="1:8" s="27" customFormat="1" ht="12.75">
      <c r="A441" s="23" t="s">
        <v>25</v>
      </c>
      <c r="B441" s="24" t="s">
        <v>78</v>
      </c>
      <c r="C441" s="25">
        <v>640802</v>
      </c>
      <c r="D441" s="25">
        <v>611218</v>
      </c>
      <c r="E441" s="25">
        <f t="shared" si="13"/>
        <v>95.38328532058264</v>
      </c>
      <c r="F441" s="28"/>
      <c r="G441" s="28"/>
      <c r="H441" s="25"/>
    </row>
    <row r="442" spans="1:8" s="27" customFormat="1" ht="12.75">
      <c r="A442" s="23" t="s">
        <v>26</v>
      </c>
      <c r="B442" s="24" t="s">
        <v>130</v>
      </c>
      <c r="C442" s="25">
        <v>640802</v>
      </c>
      <c r="D442" s="25">
        <v>611218</v>
      </c>
      <c r="E442" s="25">
        <f t="shared" si="13"/>
        <v>95.38328532058264</v>
      </c>
      <c r="F442" s="28"/>
      <c r="G442" s="28"/>
      <c r="H442" s="25"/>
    </row>
    <row r="443" spans="1:8" s="27" customFormat="1" ht="12.75">
      <c r="A443" s="23" t="s">
        <v>27</v>
      </c>
      <c r="B443" s="24" t="s">
        <v>96</v>
      </c>
      <c r="C443" s="25">
        <v>315143</v>
      </c>
      <c r="D443" s="25">
        <v>307297</v>
      </c>
      <c r="E443" s="25">
        <f t="shared" si="13"/>
        <v>97.51033657736329</v>
      </c>
      <c r="F443" s="28"/>
      <c r="G443" s="28"/>
      <c r="H443" s="25"/>
    </row>
    <row r="444" spans="1:8" s="27" customFormat="1" ht="12.75">
      <c r="A444" s="23" t="s">
        <v>28</v>
      </c>
      <c r="B444" s="24" t="s">
        <v>97</v>
      </c>
      <c r="C444" s="25">
        <v>167800</v>
      </c>
      <c r="D444" s="25">
        <v>167602</v>
      </c>
      <c r="E444" s="25">
        <f t="shared" si="13"/>
        <v>99.88200238379022</v>
      </c>
      <c r="F444" s="28"/>
      <c r="G444" s="28"/>
      <c r="H444" s="25"/>
    </row>
    <row r="445" spans="1:8" s="27" customFormat="1" ht="25.5">
      <c r="A445" s="23" t="s">
        <v>29</v>
      </c>
      <c r="B445" s="24" t="s">
        <v>114</v>
      </c>
      <c r="C445" s="25">
        <v>135954</v>
      </c>
      <c r="D445" s="25">
        <v>135772</v>
      </c>
      <c r="E445" s="25">
        <f t="shared" si="13"/>
        <v>99.8661311914324</v>
      </c>
      <c r="F445" s="28"/>
      <c r="G445" s="28"/>
      <c r="H445" s="25"/>
    </row>
    <row r="446" spans="1:8" s="27" customFormat="1" ht="12.75">
      <c r="A446" s="23" t="s">
        <v>30</v>
      </c>
      <c r="B446" s="24" t="s">
        <v>75</v>
      </c>
      <c r="C446" s="25">
        <v>31846</v>
      </c>
      <c r="D446" s="25">
        <v>31830</v>
      </c>
      <c r="E446" s="25">
        <f t="shared" si="13"/>
        <v>99.94975821139232</v>
      </c>
      <c r="F446" s="28"/>
      <c r="G446" s="28"/>
      <c r="H446" s="25"/>
    </row>
    <row r="447" spans="1:8" s="27" customFormat="1" ht="12.75">
      <c r="A447" s="23" t="s">
        <v>31</v>
      </c>
      <c r="B447" s="24" t="s">
        <v>131</v>
      </c>
      <c r="C447" s="25">
        <v>31846</v>
      </c>
      <c r="D447" s="25">
        <v>31830</v>
      </c>
      <c r="E447" s="25">
        <f t="shared" si="13"/>
        <v>99.94975821139232</v>
      </c>
      <c r="F447" s="28"/>
      <c r="G447" s="28"/>
      <c r="H447" s="25"/>
    </row>
    <row r="448" spans="1:8" s="27" customFormat="1" ht="12.75">
      <c r="A448" s="23" t="s">
        <v>47</v>
      </c>
      <c r="B448" s="24" t="s">
        <v>84</v>
      </c>
      <c r="C448" s="25">
        <v>147343</v>
      </c>
      <c r="D448" s="25">
        <v>139695</v>
      </c>
      <c r="E448" s="25">
        <f t="shared" si="13"/>
        <v>94.80939033411835</v>
      </c>
      <c r="F448" s="28"/>
      <c r="G448" s="28"/>
      <c r="H448" s="25"/>
    </row>
    <row r="449" spans="1:8" s="27" customFormat="1" ht="25.5">
      <c r="A449" s="23" t="s">
        <v>48</v>
      </c>
      <c r="B449" s="24" t="s">
        <v>178</v>
      </c>
      <c r="C449" s="25">
        <v>147343</v>
      </c>
      <c r="D449" s="25">
        <v>139695</v>
      </c>
      <c r="E449" s="25">
        <f t="shared" si="13"/>
        <v>94.80939033411835</v>
      </c>
      <c r="F449" s="28"/>
      <c r="G449" s="28"/>
      <c r="H449" s="25"/>
    </row>
    <row r="450" spans="1:8" s="33" customFormat="1" ht="12.75">
      <c r="A450" s="29">
        <v>900201</v>
      </c>
      <c r="B450" s="30" t="s">
        <v>207</v>
      </c>
      <c r="C450" s="31">
        <f>532702423-45134</f>
        <v>532657289</v>
      </c>
      <c r="D450" s="31">
        <v>523031194</v>
      </c>
      <c r="E450" s="31">
        <f t="shared" si="13"/>
        <v>98.19281643210556</v>
      </c>
      <c r="F450" s="32">
        <v>273391187</v>
      </c>
      <c r="G450" s="32">
        <v>243283390</v>
      </c>
      <c r="H450" s="31">
        <f t="shared" si="12"/>
        <v>88.98728326601106</v>
      </c>
    </row>
    <row r="451" spans="1:8" s="39" customFormat="1" ht="12.75">
      <c r="A451" s="35" t="s">
        <v>0</v>
      </c>
      <c r="B451" s="36" t="s">
        <v>103</v>
      </c>
      <c r="C451" s="37">
        <f>515806550-45134</f>
        <v>515761416</v>
      </c>
      <c r="D451" s="37">
        <v>506198897</v>
      </c>
      <c r="E451" s="37">
        <f t="shared" si="13"/>
        <v>98.14594137844541</v>
      </c>
      <c r="F451" s="38">
        <v>141068735</v>
      </c>
      <c r="G451" s="38">
        <v>128063455</v>
      </c>
      <c r="H451" s="37">
        <f t="shared" si="12"/>
        <v>90.78089131514506</v>
      </c>
    </row>
    <row r="452" spans="1:8" s="39" customFormat="1" ht="12.75">
      <c r="A452" s="35" t="s">
        <v>1</v>
      </c>
      <c r="B452" s="36" t="s">
        <v>90</v>
      </c>
      <c r="C452" s="37">
        <f>383763749-44846</f>
        <v>383718903</v>
      </c>
      <c r="D452" s="37">
        <v>382126882</v>
      </c>
      <c r="E452" s="37">
        <f t="shared" si="13"/>
        <v>99.58510748687301</v>
      </c>
      <c r="F452" s="38">
        <v>52984885</v>
      </c>
      <c r="G452" s="38">
        <v>47970459</v>
      </c>
      <c r="H452" s="37">
        <f t="shared" si="12"/>
        <v>90.53611987645156</v>
      </c>
    </row>
    <row r="453" spans="1:8" s="39" customFormat="1" ht="25.5">
      <c r="A453" s="35" t="s">
        <v>2</v>
      </c>
      <c r="B453" s="36" t="s">
        <v>118</v>
      </c>
      <c r="C453" s="37">
        <f>219072708-27807</f>
        <v>219044901</v>
      </c>
      <c r="D453" s="37">
        <v>218924937</v>
      </c>
      <c r="E453" s="37">
        <f t="shared" si="13"/>
        <v>99.94523314651364</v>
      </c>
      <c r="F453" s="38">
        <v>7394372</v>
      </c>
      <c r="G453" s="38">
        <v>6679085</v>
      </c>
      <c r="H453" s="37">
        <f t="shared" si="12"/>
        <v>90.32660244845675</v>
      </c>
    </row>
    <row r="454" spans="1:8" s="39" customFormat="1" ht="12.75">
      <c r="A454" s="35" t="s">
        <v>3</v>
      </c>
      <c r="B454" s="36" t="s">
        <v>119</v>
      </c>
      <c r="C454" s="37">
        <f>219072708-27807</f>
        <v>219044901</v>
      </c>
      <c r="D454" s="37">
        <v>218924937</v>
      </c>
      <c r="E454" s="37">
        <f t="shared" si="13"/>
        <v>99.94523314651364</v>
      </c>
      <c r="F454" s="38">
        <v>7394372</v>
      </c>
      <c r="G454" s="38">
        <v>6679085</v>
      </c>
      <c r="H454" s="37">
        <f t="shared" si="12"/>
        <v>90.32660244845675</v>
      </c>
    </row>
    <row r="455" spans="1:8" s="39" customFormat="1" ht="12.75">
      <c r="A455" s="35" t="s">
        <v>4</v>
      </c>
      <c r="B455" s="36" t="s">
        <v>120</v>
      </c>
      <c r="C455" s="37">
        <f>81067756-10288</f>
        <v>81057468</v>
      </c>
      <c r="D455" s="37">
        <v>80852278</v>
      </c>
      <c r="E455" s="37">
        <f aca="true" t="shared" si="14" ref="E455:E503">D455/C455*100</f>
        <v>99.74685861147303</v>
      </c>
      <c r="F455" s="38">
        <v>2754172</v>
      </c>
      <c r="G455" s="38">
        <v>2506501</v>
      </c>
      <c r="H455" s="37">
        <f aca="true" t="shared" si="15" ref="H455:H503">G455/F455*100</f>
        <v>91.00742437291498</v>
      </c>
    </row>
    <row r="456" spans="1:8" s="39" customFormat="1" ht="38.25">
      <c r="A456" s="35" t="s">
        <v>5</v>
      </c>
      <c r="B456" s="36" t="s">
        <v>91</v>
      </c>
      <c r="C456" s="37">
        <v>46121250</v>
      </c>
      <c r="D456" s="37">
        <v>45448685</v>
      </c>
      <c r="E456" s="37">
        <f t="shared" si="14"/>
        <v>98.54174594140444</v>
      </c>
      <c r="F456" s="38">
        <v>36808548</v>
      </c>
      <c r="G456" s="38">
        <v>33475843</v>
      </c>
      <c r="H456" s="37">
        <f t="shared" si="15"/>
        <v>90.94583953705536</v>
      </c>
    </row>
    <row r="457" spans="1:8" s="39" customFormat="1" ht="25.5">
      <c r="A457" s="35" t="s">
        <v>6</v>
      </c>
      <c r="B457" s="36" t="s">
        <v>104</v>
      </c>
      <c r="C457" s="37">
        <f>2668624-2259</f>
        <v>2666365</v>
      </c>
      <c r="D457" s="37">
        <v>2606923</v>
      </c>
      <c r="E457" s="37">
        <f t="shared" si="14"/>
        <v>97.77067280736134</v>
      </c>
      <c r="F457" s="38">
        <v>7657066</v>
      </c>
      <c r="G457" s="38">
        <v>7001863</v>
      </c>
      <c r="H457" s="37">
        <f t="shared" si="15"/>
        <v>91.44315851528509</v>
      </c>
    </row>
    <row r="458" spans="1:8" s="39" customFormat="1" ht="25.5">
      <c r="A458" s="35" t="s">
        <v>34</v>
      </c>
      <c r="B458" s="36" t="s">
        <v>105</v>
      </c>
      <c r="C458" s="37">
        <v>10502894</v>
      </c>
      <c r="D458" s="37">
        <v>10460880</v>
      </c>
      <c r="E458" s="37">
        <f t="shared" si="14"/>
        <v>99.59997692064682</v>
      </c>
      <c r="F458" s="38">
        <v>5539214</v>
      </c>
      <c r="G458" s="38">
        <v>5282622</v>
      </c>
      <c r="H458" s="37">
        <f t="shared" si="15"/>
        <v>95.36771823583635</v>
      </c>
    </row>
    <row r="459" spans="1:8" s="39" customFormat="1" ht="12.75">
      <c r="A459" s="35" t="s">
        <v>35</v>
      </c>
      <c r="B459" s="36" t="s">
        <v>36</v>
      </c>
      <c r="C459" s="37">
        <v>8190063</v>
      </c>
      <c r="D459" s="37">
        <v>7906066</v>
      </c>
      <c r="E459" s="37">
        <f t="shared" si="14"/>
        <v>96.53241983608673</v>
      </c>
      <c r="F459" s="38">
        <v>5346419</v>
      </c>
      <c r="G459" s="38">
        <v>5080528</v>
      </c>
      <c r="H459" s="37">
        <f t="shared" si="15"/>
        <v>95.02674593966542</v>
      </c>
    </row>
    <row r="460" spans="1:8" s="39" customFormat="1" ht="12.75">
      <c r="A460" s="35" t="s">
        <v>7</v>
      </c>
      <c r="B460" s="36" t="s">
        <v>101</v>
      </c>
      <c r="C460" s="37">
        <v>215089</v>
      </c>
      <c r="D460" s="37">
        <v>213415</v>
      </c>
      <c r="E460" s="37">
        <f t="shared" si="14"/>
        <v>99.22171752158408</v>
      </c>
      <c r="F460" s="38">
        <v>419776</v>
      </c>
      <c r="G460" s="38">
        <v>378249</v>
      </c>
      <c r="H460" s="37">
        <f t="shared" si="15"/>
        <v>90.10734296386644</v>
      </c>
    </row>
    <row r="461" spans="1:8" s="39" customFormat="1" ht="25.5">
      <c r="A461" s="35" t="s">
        <v>8</v>
      </c>
      <c r="B461" s="36" t="s">
        <v>107</v>
      </c>
      <c r="C461" s="37">
        <v>5950465</v>
      </c>
      <c r="D461" s="37">
        <v>5922620</v>
      </c>
      <c r="E461" s="37">
        <f t="shared" si="14"/>
        <v>99.5320533773411</v>
      </c>
      <c r="F461" s="38">
        <v>1079689</v>
      </c>
      <c r="G461" s="38">
        <v>950810</v>
      </c>
      <c r="H461" s="37">
        <f t="shared" si="15"/>
        <v>88.06332193807661</v>
      </c>
    </row>
    <row r="462" spans="1:8" s="39" customFormat="1" ht="12.75">
      <c r="A462" s="35" t="s">
        <v>9</v>
      </c>
      <c r="B462" s="36" t="s">
        <v>10</v>
      </c>
      <c r="C462" s="37">
        <v>36613</v>
      </c>
      <c r="D462" s="37">
        <v>35481</v>
      </c>
      <c r="E462" s="37">
        <f t="shared" si="14"/>
        <v>96.90820200475241</v>
      </c>
      <c r="F462" s="38">
        <v>80304</v>
      </c>
      <c r="G462" s="38">
        <v>69553</v>
      </c>
      <c r="H462" s="37">
        <f t="shared" si="15"/>
        <v>86.61212392906954</v>
      </c>
    </row>
    <row r="463" spans="1:8" s="39" customFormat="1" ht="38.25">
      <c r="A463" s="35" t="s">
        <v>11</v>
      </c>
      <c r="B463" s="36" t="s">
        <v>92</v>
      </c>
      <c r="C463" s="37">
        <f>8633043-1352</f>
        <v>8631691</v>
      </c>
      <c r="D463" s="37">
        <v>8562185</v>
      </c>
      <c r="E463" s="37">
        <f t="shared" si="14"/>
        <v>99.19475801439138</v>
      </c>
      <c r="F463" s="38">
        <v>13181455</v>
      </c>
      <c r="G463" s="38">
        <v>11646413</v>
      </c>
      <c r="H463" s="37">
        <f t="shared" si="15"/>
        <v>88.35453294040757</v>
      </c>
    </row>
    <row r="464" spans="1:8" s="39" customFormat="1" ht="12.75">
      <c r="A464" s="35" t="s">
        <v>12</v>
      </c>
      <c r="B464" s="36" t="s">
        <v>13</v>
      </c>
      <c r="C464" s="37">
        <f>1413241-1100</f>
        <v>1412141</v>
      </c>
      <c r="D464" s="37">
        <v>1368934</v>
      </c>
      <c r="E464" s="37">
        <f t="shared" si="14"/>
        <v>96.94031969895357</v>
      </c>
      <c r="F464" s="38">
        <v>320477</v>
      </c>
      <c r="G464" s="38">
        <v>267209</v>
      </c>
      <c r="H464" s="37">
        <f t="shared" si="15"/>
        <v>83.37852638410868</v>
      </c>
    </row>
    <row r="465" spans="1:8" s="39" customFormat="1" ht="12.75">
      <c r="A465" s="35" t="s">
        <v>14</v>
      </c>
      <c r="B465" s="36" t="s">
        <v>121</v>
      </c>
      <c r="C465" s="37">
        <f>8511218-1140</f>
        <v>8510078</v>
      </c>
      <c r="D465" s="37">
        <v>8372181</v>
      </c>
      <c r="E465" s="37">
        <f t="shared" si="14"/>
        <v>98.37960357120112</v>
      </c>
      <c r="F465" s="38">
        <v>3184148</v>
      </c>
      <c r="G465" s="38">
        <v>2798596</v>
      </c>
      <c r="H465" s="37">
        <f t="shared" si="15"/>
        <v>87.89151760533744</v>
      </c>
    </row>
    <row r="466" spans="1:8" s="39" customFormat="1" ht="12.75">
      <c r="A466" s="35" t="s">
        <v>15</v>
      </c>
      <c r="B466" s="36" t="s">
        <v>73</v>
      </c>
      <c r="C466" s="37">
        <v>479601</v>
      </c>
      <c r="D466" s="37">
        <v>461795</v>
      </c>
      <c r="E466" s="37">
        <f t="shared" si="14"/>
        <v>96.28733051015324</v>
      </c>
      <c r="F466" s="38">
        <v>77881</v>
      </c>
      <c r="G466" s="38">
        <v>40548</v>
      </c>
      <c r="H466" s="37">
        <f t="shared" si="15"/>
        <v>52.064046429809586</v>
      </c>
    </row>
    <row r="467" spans="1:8" s="39" customFormat="1" ht="25.5">
      <c r="A467" s="35" t="s">
        <v>16</v>
      </c>
      <c r="B467" s="36" t="s">
        <v>108</v>
      </c>
      <c r="C467" s="37">
        <f>35989584-900</f>
        <v>35988684</v>
      </c>
      <c r="D467" s="37">
        <v>35415971</v>
      </c>
      <c r="E467" s="37">
        <f t="shared" si="14"/>
        <v>98.4086303350242</v>
      </c>
      <c r="F467" s="38">
        <v>5298533</v>
      </c>
      <c r="G467" s="38">
        <v>4677424</v>
      </c>
      <c r="H467" s="37">
        <f t="shared" si="15"/>
        <v>88.27771762485956</v>
      </c>
    </row>
    <row r="468" spans="1:8" s="39" customFormat="1" ht="12.75">
      <c r="A468" s="35" t="s">
        <v>17</v>
      </c>
      <c r="B468" s="36" t="s">
        <v>18</v>
      </c>
      <c r="C468" s="37">
        <f>14578275-800</f>
        <v>14577475</v>
      </c>
      <c r="D468" s="37">
        <v>14325002</v>
      </c>
      <c r="E468" s="37">
        <f t="shared" si="14"/>
        <v>98.26806082672068</v>
      </c>
      <c r="F468" s="38">
        <v>584423</v>
      </c>
      <c r="G468" s="38">
        <v>451326</v>
      </c>
      <c r="H468" s="37">
        <f t="shared" si="15"/>
        <v>77.22591342229858</v>
      </c>
    </row>
    <row r="469" spans="1:8" s="39" customFormat="1" ht="25.5">
      <c r="A469" s="35" t="s">
        <v>19</v>
      </c>
      <c r="B469" s="36" t="s">
        <v>122</v>
      </c>
      <c r="C469" s="37">
        <v>6758120</v>
      </c>
      <c r="D469" s="37">
        <v>6617901</v>
      </c>
      <c r="E469" s="37">
        <f t="shared" si="14"/>
        <v>97.9251774162045</v>
      </c>
      <c r="F469" s="38">
        <v>292683</v>
      </c>
      <c r="G469" s="38">
        <v>201218</v>
      </c>
      <c r="H469" s="37">
        <f t="shared" si="15"/>
        <v>68.74946614596679</v>
      </c>
    </row>
    <row r="470" spans="1:8" s="39" customFormat="1" ht="12.75">
      <c r="A470" s="35" t="s">
        <v>20</v>
      </c>
      <c r="B470" s="36" t="s">
        <v>123</v>
      </c>
      <c r="C470" s="37">
        <f>6575116-100</f>
        <v>6575016</v>
      </c>
      <c r="D470" s="37">
        <v>6454772</v>
      </c>
      <c r="E470" s="37">
        <f t="shared" si="14"/>
        <v>98.17119836666556</v>
      </c>
      <c r="F470" s="38">
        <v>689480</v>
      </c>
      <c r="G470" s="38">
        <v>533593</v>
      </c>
      <c r="H470" s="37">
        <f t="shared" si="15"/>
        <v>77.39064222312467</v>
      </c>
    </row>
    <row r="471" spans="1:8" s="39" customFormat="1" ht="12.75">
      <c r="A471" s="35" t="s">
        <v>37</v>
      </c>
      <c r="B471" s="36" t="s">
        <v>38</v>
      </c>
      <c r="C471" s="37">
        <v>356811</v>
      </c>
      <c r="D471" s="37">
        <v>337611</v>
      </c>
      <c r="E471" s="37">
        <f t="shared" si="14"/>
        <v>94.61899997477656</v>
      </c>
      <c r="F471" s="38">
        <v>22590</v>
      </c>
      <c r="G471" s="38">
        <v>11627</v>
      </c>
      <c r="H471" s="37">
        <f t="shared" si="15"/>
        <v>51.469676848162905</v>
      </c>
    </row>
    <row r="472" spans="1:8" s="39" customFormat="1" ht="12.75">
      <c r="A472" s="35" t="s">
        <v>21</v>
      </c>
      <c r="B472" s="36" t="s">
        <v>124</v>
      </c>
      <c r="C472" s="37">
        <v>7187456</v>
      </c>
      <c r="D472" s="37">
        <v>7156994</v>
      </c>
      <c r="E472" s="37">
        <f t="shared" si="14"/>
        <v>99.57617827503918</v>
      </c>
      <c r="F472" s="38">
        <v>3705237</v>
      </c>
      <c r="G472" s="38">
        <v>3475625</v>
      </c>
      <c r="H472" s="37">
        <f t="shared" si="15"/>
        <v>93.80304147885816</v>
      </c>
    </row>
    <row r="473" spans="1:8" s="39" customFormat="1" ht="12.75">
      <c r="A473" s="35" t="s">
        <v>39</v>
      </c>
      <c r="B473" s="36" t="s">
        <v>129</v>
      </c>
      <c r="C473" s="37">
        <v>533806</v>
      </c>
      <c r="D473" s="37">
        <v>523691</v>
      </c>
      <c r="E473" s="37">
        <f t="shared" si="14"/>
        <v>98.10511684020037</v>
      </c>
      <c r="F473" s="38">
        <v>4120</v>
      </c>
      <c r="G473" s="38">
        <v>4035</v>
      </c>
      <c r="H473" s="37">
        <f t="shared" si="15"/>
        <v>97.93689320388349</v>
      </c>
    </row>
    <row r="474" spans="1:8" s="39" customFormat="1" ht="25.5">
      <c r="A474" s="35" t="s">
        <v>22</v>
      </c>
      <c r="B474" s="36" t="s">
        <v>109</v>
      </c>
      <c r="C474" s="37">
        <v>1032850</v>
      </c>
      <c r="D474" s="37">
        <v>1023216</v>
      </c>
      <c r="E474" s="37">
        <f t="shared" si="14"/>
        <v>99.06724112891514</v>
      </c>
      <c r="F474" s="38">
        <v>651379</v>
      </c>
      <c r="G474" s="38">
        <v>591058</v>
      </c>
      <c r="H474" s="37">
        <f t="shared" si="15"/>
        <v>90.73949267630674</v>
      </c>
    </row>
    <row r="475" spans="1:8" s="39" customFormat="1" ht="38.25">
      <c r="A475" s="35" t="s">
        <v>60</v>
      </c>
      <c r="B475" s="36" t="s">
        <v>206</v>
      </c>
      <c r="C475" s="37">
        <v>1013350</v>
      </c>
      <c r="D475" s="37">
        <v>1005366</v>
      </c>
      <c r="E475" s="37">
        <f t="shared" si="14"/>
        <v>99.21211822173977</v>
      </c>
      <c r="F475" s="38">
        <v>549285</v>
      </c>
      <c r="G475" s="38">
        <v>549267</v>
      </c>
      <c r="H475" s="37">
        <f t="shared" si="15"/>
        <v>99.99672301264371</v>
      </c>
    </row>
    <row r="476" spans="1:8" s="39" customFormat="1" ht="38.25">
      <c r="A476" s="35" t="s">
        <v>23</v>
      </c>
      <c r="B476" s="36" t="s">
        <v>125</v>
      </c>
      <c r="C476" s="37">
        <v>19500</v>
      </c>
      <c r="D476" s="37">
        <v>17850</v>
      </c>
      <c r="E476" s="37">
        <f t="shared" si="14"/>
        <v>91.53846153846153</v>
      </c>
      <c r="F476" s="38">
        <v>102094</v>
      </c>
      <c r="G476" s="38">
        <v>41791</v>
      </c>
      <c r="H476" s="37">
        <f t="shared" si="15"/>
        <v>40.93384527984015</v>
      </c>
    </row>
    <row r="477" spans="1:8" s="39" customFormat="1" ht="25.5">
      <c r="A477" s="35" t="s">
        <v>59</v>
      </c>
      <c r="B477" s="36" t="s">
        <v>204</v>
      </c>
      <c r="C477" s="37">
        <v>5740500</v>
      </c>
      <c r="D477" s="37">
        <v>5740500</v>
      </c>
      <c r="E477" s="37">
        <f t="shared" si="14"/>
        <v>100</v>
      </c>
      <c r="F477" s="40"/>
      <c r="G477" s="40"/>
      <c r="H477" s="37"/>
    </row>
    <row r="478" spans="1:8" s="39" customFormat="1" ht="12.75">
      <c r="A478" s="35" t="s">
        <v>24</v>
      </c>
      <c r="B478" s="36" t="s">
        <v>112</v>
      </c>
      <c r="C478" s="37">
        <f>126302301-288</f>
        <v>126302013</v>
      </c>
      <c r="D478" s="37">
        <v>118331515</v>
      </c>
      <c r="E478" s="37">
        <f t="shared" si="14"/>
        <v>93.68933415178427</v>
      </c>
      <c r="F478" s="38">
        <v>88083850</v>
      </c>
      <c r="G478" s="38">
        <v>80092996</v>
      </c>
      <c r="H478" s="37">
        <f t="shared" si="15"/>
        <v>90.92812814153787</v>
      </c>
    </row>
    <row r="479" spans="1:8" s="39" customFormat="1" ht="38.25">
      <c r="A479" s="35" t="s">
        <v>44</v>
      </c>
      <c r="B479" s="36" t="s">
        <v>155</v>
      </c>
      <c r="C479" s="37">
        <f>14220961-288</f>
        <v>14220673</v>
      </c>
      <c r="D479" s="37">
        <v>12131514</v>
      </c>
      <c r="E479" s="37">
        <f t="shared" si="14"/>
        <v>85.30900049526488</v>
      </c>
      <c r="F479" s="38">
        <v>24930175</v>
      </c>
      <c r="G479" s="38">
        <v>17004239</v>
      </c>
      <c r="H479" s="37">
        <f t="shared" si="15"/>
        <v>68.20745943419972</v>
      </c>
    </row>
    <row r="480" spans="1:8" s="39" customFormat="1" ht="12.75">
      <c r="A480" s="35" t="s">
        <v>25</v>
      </c>
      <c r="B480" s="36" t="s">
        <v>78</v>
      </c>
      <c r="C480" s="37">
        <v>112081340</v>
      </c>
      <c r="D480" s="37">
        <v>106200001</v>
      </c>
      <c r="E480" s="37">
        <f t="shared" si="14"/>
        <v>94.7526153773679</v>
      </c>
      <c r="F480" s="38">
        <v>63153675</v>
      </c>
      <c r="G480" s="38">
        <v>63088757</v>
      </c>
      <c r="H480" s="37">
        <f t="shared" si="15"/>
        <v>99.8972062987625</v>
      </c>
    </row>
    <row r="481" spans="1:8" s="39" customFormat="1" ht="12.75">
      <c r="A481" s="35" t="s">
        <v>43</v>
      </c>
      <c r="B481" s="36" t="s">
        <v>144</v>
      </c>
      <c r="C481" s="37">
        <v>34187765</v>
      </c>
      <c r="D481" s="37">
        <v>29502658</v>
      </c>
      <c r="E481" s="37">
        <f t="shared" si="14"/>
        <v>86.29595412276878</v>
      </c>
      <c r="F481" s="38">
        <v>17590</v>
      </c>
      <c r="G481" s="38">
        <v>12516</v>
      </c>
      <c r="H481" s="37">
        <f t="shared" si="15"/>
        <v>71.15406480955087</v>
      </c>
    </row>
    <row r="482" spans="1:8" s="39" customFormat="1" ht="12.75">
      <c r="A482" s="35" t="s">
        <v>26</v>
      </c>
      <c r="B482" s="36" t="s">
        <v>130</v>
      </c>
      <c r="C482" s="37">
        <v>77893575</v>
      </c>
      <c r="D482" s="37">
        <v>76697343</v>
      </c>
      <c r="E482" s="37">
        <f t="shared" si="14"/>
        <v>98.46427385057112</v>
      </c>
      <c r="F482" s="38">
        <v>63136085</v>
      </c>
      <c r="G482" s="38">
        <v>63076241</v>
      </c>
      <c r="H482" s="37">
        <f t="shared" si="15"/>
        <v>99.90521426851221</v>
      </c>
    </row>
    <row r="483" spans="1:8" s="39" customFormat="1" ht="12.75">
      <c r="A483" s="35" t="s">
        <v>27</v>
      </c>
      <c r="B483" s="36" t="s">
        <v>96</v>
      </c>
      <c r="C483" s="37">
        <v>16895873</v>
      </c>
      <c r="D483" s="37">
        <v>16832297</v>
      </c>
      <c r="E483" s="37">
        <f t="shared" si="14"/>
        <v>99.62371876256408</v>
      </c>
      <c r="F483" s="38">
        <v>132322452</v>
      </c>
      <c r="G483" s="38">
        <v>115219935</v>
      </c>
      <c r="H483" s="37">
        <f t="shared" si="15"/>
        <v>87.07512085704096</v>
      </c>
    </row>
    <row r="484" spans="1:8" s="39" customFormat="1" ht="12.75">
      <c r="A484" s="35" t="s">
        <v>28</v>
      </c>
      <c r="B484" s="36" t="s">
        <v>97</v>
      </c>
      <c r="C484" s="37">
        <v>3544495</v>
      </c>
      <c r="D484" s="37">
        <v>3505383</v>
      </c>
      <c r="E484" s="37">
        <f t="shared" si="14"/>
        <v>98.89654238474029</v>
      </c>
      <c r="F484" s="38">
        <v>36495879</v>
      </c>
      <c r="G484" s="38">
        <v>32108036</v>
      </c>
      <c r="H484" s="37">
        <f t="shared" si="15"/>
        <v>87.97715490014639</v>
      </c>
    </row>
    <row r="485" spans="1:8" s="39" customFormat="1" ht="25.5">
      <c r="A485" s="35" t="s">
        <v>29</v>
      </c>
      <c r="B485" s="36" t="s">
        <v>114</v>
      </c>
      <c r="C485" s="37">
        <v>807274</v>
      </c>
      <c r="D485" s="37">
        <v>800169</v>
      </c>
      <c r="E485" s="37">
        <f t="shared" si="14"/>
        <v>99.11987751370663</v>
      </c>
      <c r="F485" s="38">
        <v>10110442</v>
      </c>
      <c r="G485" s="38">
        <v>8244185</v>
      </c>
      <c r="H485" s="37">
        <f t="shared" si="15"/>
        <v>81.541291666576</v>
      </c>
    </row>
    <row r="486" spans="1:8" s="39" customFormat="1" ht="12.75">
      <c r="A486" s="35" t="s">
        <v>57</v>
      </c>
      <c r="B486" s="36" t="s">
        <v>98</v>
      </c>
      <c r="C486" s="37">
        <v>724404</v>
      </c>
      <c r="D486" s="37">
        <v>716795</v>
      </c>
      <c r="E486" s="37">
        <f t="shared" si="14"/>
        <v>98.94961927322323</v>
      </c>
      <c r="F486" s="38">
        <v>6381519</v>
      </c>
      <c r="G486" s="38">
        <v>5763127</v>
      </c>
      <c r="H486" s="37">
        <f t="shared" si="15"/>
        <v>90.30964257882802</v>
      </c>
    </row>
    <row r="487" spans="1:8" s="39" customFormat="1" ht="12.75">
      <c r="A487" s="35" t="s">
        <v>58</v>
      </c>
      <c r="B487" s="36" t="s">
        <v>189</v>
      </c>
      <c r="C487" s="37">
        <v>724404</v>
      </c>
      <c r="D487" s="37">
        <v>716795</v>
      </c>
      <c r="E487" s="37">
        <f t="shared" si="14"/>
        <v>98.94961927322323</v>
      </c>
      <c r="F487" s="38">
        <v>3011040</v>
      </c>
      <c r="G487" s="38">
        <v>3004182</v>
      </c>
      <c r="H487" s="37">
        <f t="shared" si="15"/>
        <v>99.7722381635581</v>
      </c>
    </row>
    <row r="488" spans="1:8" s="39" customFormat="1" ht="12.75">
      <c r="A488" s="35">
        <v>2123</v>
      </c>
      <c r="B488" s="36" t="s">
        <v>81</v>
      </c>
      <c r="C488" s="37"/>
      <c r="D488" s="37"/>
      <c r="E488" s="37"/>
      <c r="F488" s="38">
        <v>3370479</v>
      </c>
      <c r="G488" s="38">
        <v>2758945</v>
      </c>
      <c r="H488" s="37">
        <f t="shared" si="15"/>
        <v>81.8561694050015</v>
      </c>
    </row>
    <row r="489" spans="1:8" s="39" customFormat="1" ht="12.75">
      <c r="A489" s="35" t="s">
        <v>30</v>
      </c>
      <c r="B489" s="36" t="s">
        <v>75</v>
      </c>
      <c r="C489" s="37">
        <v>1532817</v>
      </c>
      <c r="D489" s="37">
        <v>1508419</v>
      </c>
      <c r="E489" s="37">
        <f t="shared" si="14"/>
        <v>98.40829009594752</v>
      </c>
      <c r="F489" s="38">
        <v>2883748</v>
      </c>
      <c r="G489" s="38">
        <v>1726641</v>
      </c>
      <c r="H489" s="37">
        <f t="shared" si="15"/>
        <v>59.874891980852695</v>
      </c>
    </row>
    <row r="490" spans="1:8" s="39" customFormat="1" ht="12.75">
      <c r="A490" s="35" t="s">
        <v>31</v>
      </c>
      <c r="B490" s="36" t="s">
        <v>131</v>
      </c>
      <c r="C490" s="37">
        <v>1532817</v>
      </c>
      <c r="D490" s="37">
        <v>1508419</v>
      </c>
      <c r="E490" s="37">
        <f t="shared" si="14"/>
        <v>98.40829009594752</v>
      </c>
      <c r="F490" s="38">
        <v>2883748</v>
      </c>
      <c r="G490" s="38">
        <v>1726641</v>
      </c>
      <c r="H490" s="37">
        <f t="shared" si="15"/>
        <v>59.874891980852695</v>
      </c>
    </row>
    <row r="491" spans="1:8" s="39" customFormat="1" ht="12.75">
      <c r="A491" s="35" t="s">
        <v>32</v>
      </c>
      <c r="B491" s="36" t="s">
        <v>82</v>
      </c>
      <c r="C491" s="37">
        <v>480000</v>
      </c>
      <c r="D491" s="37">
        <v>480000</v>
      </c>
      <c r="E491" s="37">
        <f t="shared" si="14"/>
        <v>100</v>
      </c>
      <c r="F491" s="38">
        <v>17120170</v>
      </c>
      <c r="G491" s="38">
        <v>16374083</v>
      </c>
      <c r="H491" s="37">
        <f t="shared" si="15"/>
        <v>95.64205846086809</v>
      </c>
    </row>
    <row r="492" spans="1:8" s="39" customFormat="1" ht="25.5">
      <c r="A492" s="35" t="s">
        <v>33</v>
      </c>
      <c r="B492" s="36" t="s">
        <v>208</v>
      </c>
      <c r="C492" s="37">
        <v>150000</v>
      </c>
      <c r="D492" s="37">
        <v>150000</v>
      </c>
      <c r="E492" s="37">
        <f t="shared" si="14"/>
        <v>100</v>
      </c>
      <c r="F492" s="40"/>
      <c r="G492" s="40"/>
      <c r="H492" s="37"/>
    </row>
    <row r="493" spans="1:8" s="39" customFormat="1" ht="12.75">
      <c r="A493" s="35" t="s">
        <v>40</v>
      </c>
      <c r="B493" s="36" t="s">
        <v>132</v>
      </c>
      <c r="C493" s="37">
        <v>330000</v>
      </c>
      <c r="D493" s="37">
        <v>330000</v>
      </c>
      <c r="E493" s="37">
        <f t="shared" si="14"/>
        <v>100</v>
      </c>
      <c r="F493" s="38">
        <v>17120170</v>
      </c>
      <c r="G493" s="38">
        <v>16374083</v>
      </c>
      <c r="H493" s="37">
        <f t="shared" si="15"/>
        <v>95.64205846086809</v>
      </c>
    </row>
    <row r="494" spans="1:8" s="39" customFormat="1" ht="25.5">
      <c r="A494" s="35">
        <v>2300</v>
      </c>
      <c r="B494" s="36" t="s">
        <v>77</v>
      </c>
      <c r="C494" s="37"/>
      <c r="D494" s="37"/>
      <c r="E494" s="37"/>
      <c r="F494" s="38">
        <v>463</v>
      </c>
      <c r="G494" s="38">
        <v>463</v>
      </c>
      <c r="H494" s="37">
        <f t="shared" si="15"/>
        <v>100</v>
      </c>
    </row>
    <row r="495" spans="1:8" s="39" customFormat="1" ht="12.75">
      <c r="A495" s="35" t="s">
        <v>47</v>
      </c>
      <c r="B495" s="36" t="s">
        <v>84</v>
      </c>
      <c r="C495" s="37">
        <v>13351378</v>
      </c>
      <c r="D495" s="37">
        <v>13326914</v>
      </c>
      <c r="E495" s="37">
        <f t="shared" si="14"/>
        <v>99.81676797705825</v>
      </c>
      <c r="F495" s="38">
        <v>95826110</v>
      </c>
      <c r="G495" s="38">
        <v>83111436</v>
      </c>
      <c r="H495" s="37">
        <f t="shared" si="15"/>
        <v>86.73151398924573</v>
      </c>
    </row>
    <row r="496" spans="1:8" s="39" customFormat="1" ht="25.5">
      <c r="A496" s="35" t="s">
        <v>48</v>
      </c>
      <c r="B496" s="36" t="s">
        <v>178</v>
      </c>
      <c r="C496" s="37">
        <v>13351378</v>
      </c>
      <c r="D496" s="37">
        <v>13326914</v>
      </c>
      <c r="E496" s="37">
        <f t="shared" si="14"/>
        <v>99.81676797705825</v>
      </c>
      <c r="F496" s="38">
        <v>95826110</v>
      </c>
      <c r="G496" s="38">
        <v>83111436</v>
      </c>
      <c r="H496" s="37">
        <f t="shared" si="15"/>
        <v>86.73151398924573</v>
      </c>
    </row>
    <row r="497" spans="1:8" s="33" customFormat="1" ht="38.25">
      <c r="A497" s="29">
        <v>250301</v>
      </c>
      <c r="B497" s="30" t="s">
        <v>209</v>
      </c>
      <c r="C497" s="31">
        <v>115387400</v>
      </c>
      <c r="D497" s="31">
        <v>115387400</v>
      </c>
      <c r="E497" s="31">
        <f t="shared" si="14"/>
        <v>100</v>
      </c>
      <c r="F497" s="34"/>
      <c r="G497" s="34"/>
      <c r="H497" s="31"/>
    </row>
    <row r="498" spans="1:8" s="33" customFormat="1" ht="38.25">
      <c r="A498" s="29">
        <v>250344</v>
      </c>
      <c r="B498" s="30" t="s">
        <v>210</v>
      </c>
      <c r="C498" s="31">
        <v>721310</v>
      </c>
      <c r="D498" s="31">
        <v>621310</v>
      </c>
      <c r="E498" s="31">
        <f t="shared" si="14"/>
        <v>86.13633527886762</v>
      </c>
      <c r="F498" s="32">
        <v>213000</v>
      </c>
      <c r="G498" s="32">
        <v>158653</v>
      </c>
      <c r="H498" s="31">
        <f t="shared" si="15"/>
        <v>74.4849765258216</v>
      </c>
    </row>
    <row r="499" spans="1:8" s="33" customFormat="1" ht="12.75">
      <c r="A499" s="29">
        <v>900202</v>
      </c>
      <c r="B499" s="30" t="s">
        <v>61</v>
      </c>
      <c r="C499" s="31">
        <f>C450+C497+C498</f>
        <v>648765999</v>
      </c>
      <c r="D499" s="31">
        <f>D450+D497+D498</f>
        <v>639039904</v>
      </c>
      <c r="E499" s="31">
        <f t="shared" si="14"/>
        <v>98.50083157640942</v>
      </c>
      <c r="F499" s="31">
        <f>F450+F497+F498</f>
        <v>273604187</v>
      </c>
      <c r="G499" s="31">
        <f>G450+G497+G498</f>
        <v>243442043</v>
      </c>
      <c r="H499" s="31">
        <f t="shared" si="15"/>
        <v>88.97599326577557</v>
      </c>
    </row>
    <row r="500" spans="1:8" s="33" customFormat="1" ht="38.25">
      <c r="A500" s="29">
        <v>250311</v>
      </c>
      <c r="B500" s="30" t="s">
        <v>211</v>
      </c>
      <c r="C500" s="31">
        <v>35445</v>
      </c>
      <c r="D500" s="31">
        <v>35445</v>
      </c>
      <c r="E500" s="31">
        <f t="shared" si="14"/>
        <v>100</v>
      </c>
      <c r="F500" s="34"/>
      <c r="G500" s="34"/>
      <c r="H500" s="31"/>
    </row>
    <row r="501" spans="1:8" s="33" customFormat="1" ht="12.75">
      <c r="A501" s="29">
        <v>900203</v>
      </c>
      <c r="B501" s="30" t="s">
        <v>62</v>
      </c>
      <c r="C501" s="31">
        <f>C499+C500</f>
        <v>648801444</v>
      </c>
      <c r="D501" s="31">
        <f>D499+D500</f>
        <v>639075349</v>
      </c>
      <c r="E501" s="31">
        <f t="shared" si="14"/>
        <v>98.50091347823819</v>
      </c>
      <c r="F501" s="31">
        <f>F499+F500</f>
        <v>273604187</v>
      </c>
      <c r="G501" s="31">
        <f>G499+G500</f>
        <v>243442043</v>
      </c>
      <c r="H501" s="31">
        <f t="shared" si="15"/>
        <v>88.97599326577557</v>
      </c>
    </row>
    <row r="502" spans="1:8" s="33" customFormat="1" ht="38.25">
      <c r="A502" s="29">
        <v>250306</v>
      </c>
      <c r="B502" s="30" t="s">
        <v>212</v>
      </c>
      <c r="C502" s="31">
        <v>7192000</v>
      </c>
      <c r="D502" s="31">
        <v>4467464</v>
      </c>
      <c r="E502" s="31">
        <f t="shared" si="14"/>
        <v>62.11713014460511</v>
      </c>
      <c r="F502" s="34"/>
      <c r="G502" s="34"/>
      <c r="H502" s="31"/>
    </row>
    <row r="503" spans="1:8" s="33" customFormat="1" ht="38.25">
      <c r="A503" s="29">
        <v>900204</v>
      </c>
      <c r="B503" s="30" t="s">
        <v>213</v>
      </c>
      <c r="C503" s="31">
        <f>C501+C502</f>
        <v>655993444</v>
      </c>
      <c r="D503" s="31">
        <f>D501+D502</f>
        <v>643542813</v>
      </c>
      <c r="E503" s="31">
        <f t="shared" si="14"/>
        <v>98.10201898908002</v>
      </c>
      <c r="F503" s="31">
        <f>F501+F502</f>
        <v>273604187</v>
      </c>
      <c r="G503" s="31">
        <f>G501+G502</f>
        <v>243442043</v>
      </c>
      <c r="H503" s="31">
        <f t="shared" si="15"/>
        <v>88.97599326577557</v>
      </c>
    </row>
    <row r="504" spans="2:8" ht="12.75">
      <c r="B504" s="2"/>
      <c r="F504"/>
      <c r="G504"/>
      <c r="H504"/>
    </row>
    <row r="505" spans="2:8" ht="12.75">
      <c r="B505" s="2"/>
      <c r="F505"/>
      <c r="G505"/>
      <c r="H505"/>
    </row>
    <row r="506" spans="2:8" ht="12.75">
      <c r="B506" s="2"/>
      <c r="F506"/>
      <c r="G506"/>
      <c r="H506"/>
    </row>
    <row r="507" spans="2:8" ht="12.75">
      <c r="B507" s="2"/>
      <c r="F507"/>
      <c r="G507"/>
      <c r="H507"/>
    </row>
    <row r="508" spans="2:8" ht="12.75">
      <c r="B508" s="2"/>
      <c r="F508"/>
      <c r="G508"/>
      <c r="H508"/>
    </row>
    <row r="509" spans="2:8" ht="12.75">
      <c r="B509" s="2"/>
      <c r="F509"/>
      <c r="G509"/>
      <c r="H509"/>
    </row>
    <row r="510" spans="2:8" ht="12.75">
      <c r="B510" s="2"/>
      <c r="F510"/>
      <c r="G510"/>
      <c r="H510"/>
    </row>
    <row r="511" spans="2:8" ht="12.75">
      <c r="B511" s="2"/>
      <c r="F511"/>
      <c r="G511"/>
      <c r="H511"/>
    </row>
    <row r="512" spans="2:8" ht="12.75">
      <c r="B512" s="2"/>
      <c r="F512"/>
      <c r="G512"/>
      <c r="H512"/>
    </row>
    <row r="513" spans="2:8" ht="12.75">
      <c r="B513" s="2"/>
      <c r="F513"/>
      <c r="G513"/>
      <c r="H513"/>
    </row>
    <row r="514" spans="2:8" ht="12.75">
      <c r="B514" s="2"/>
      <c r="F514"/>
      <c r="G514"/>
      <c r="H514"/>
    </row>
    <row r="515" spans="2:8" ht="12.75">
      <c r="B515" s="2"/>
      <c r="F515"/>
      <c r="G515"/>
      <c r="H515"/>
    </row>
    <row r="516" spans="2:8" ht="12.75">
      <c r="B516" s="2"/>
      <c r="F516"/>
      <c r="G516"/>
      <c r="H516"/>
    </row>
    <row r="517" spans="2:8" ht="12.75">
      <c r="B517" s="2"/>
      <c r="F517"/>
      <c r="G517"/>
      <c r="H517"/>
    </row>
    <row r="518" spans="2:8" ht="12.75">
      <c r="B518" s="2"/>
      <c r="F518"/>
      <c r="G518"/>
      <c r="H518"/>
    </row>
    <row r="519" spans="2:8" ht="12.75">
      <c r="B519" s="2"/>
      <c r="F519"/>
      <c r="G519"/>
      <c r="H519"/>
    </row>
    <row r="520" spans="2:8" ht="12.75">
      <c r="B520" s="2"/>
      <c r="F520"/>
      <c r="G520"/>
      <c r="H520"/>
    </row>
    <row r="521" spans="2:8" ht="12.75">
      <c r="B521" s="2"/>
      <c r="F521"/>
      <c r="G521"/>
      <c r="H521"/>
    </row>
    <row r="522" spans="2:8" ht="12.75">
      <c r="B522" s="2"/>
      <c r="F522"/>
      <c r="G522"/>
      <c r="H522"/>
    </row>
    <row r="523" spans="2:8" ht="12.75">
      <c r="B523" s="2"/>
      <c r="F523"/>
      <c r="G523"/>
      <c r="H523"/>
    </row>
    <row r="524" spans="2:8" ht="12.75">
      <c r="B524" s="2"/>
      <c r="F524"/>
      <c r="G524"/>
      <c r="H524"/>
    </row>
    <row r="525" spans="2:8" ht="12.75">
      <c r="B525" s="2"/>
      <c r="F525"/>
      <c r="G525"/>
      <c r="H525"/>
    </row>
    <row r="526" spans="2:8" ht="12.75">
      <c r="B526" s="2"/>
      <c r="F526"/>
      <c r="G526"/>
      <c r="H526"/>
    </row>
    <row r="527" spans="2:8" ht="12.75">
      <c r="B527" s="2"/>
      <c r="F527"/>
      <c r="G527"/>
      <c r="H527"/>
    </row>
    <row r="528" spans="2:8" ht="12.75">
      <c r="B528" s="2"/>
      <c r="F528"/>
      <c r="G528"/>
      <c r="H528"/>
    </row>
    <row r="529" spans="2:8" ht="12.75">
      <c r="B529" s="2"/>
      <c r="F529"/>
      <c r="G529"/>
      <c r="H529"/>
    </row>
    <row r="530" spans="2:8" ht="12.75">
      <c r="B530" s="2"/>
      <c r="F530"/>
      <c r="G530"/>
      <c r="H530"/>
    </row>
    <row r="531" spans="2:8" ht="12.75">
      <c r="B531" s="2"/>
      <c r="F531"/>
      <c r="G531"/>
      <c r="H531"/>
    </row>
    <row r="532" spans="2:8" ht="12.75">
      <c r="B532" s="2"/>
      <c r="F532"/>
      <c r="G532"/>
      <c r="H532"/>
    </row>
    <row r="533" spans="2:8" ht="12.75">
      <c r="B533" s="2"/>
      <c r="F533"/>
      <c r="G533"/>
      <c r="H533"/>
    </row>
    <row r="534" spans="2:8" ht="12.75">
      <c r="B534" s="2"/>
      <c r="F534"/>
      <c r="G534"/>
      <c r="H534"/>
    </row>
    <row r="535" spans="2:8" ht="12.75">
      <c r="B535" s="2"/>
      <c r="F535"/>
      <c r="G535"/>
      <c r="H535"/>
    </row>
    <row r="536" spans="2:8" ht="12.75">
      <c r="B536" s="2"/>
      <c r="F536"/>
      <c r="G536"/>
      <c r="H536"/>
    </row>
    <row r="537" spans="2:8" ht="12.75">
      <c r="B537" s="2"/>
      <c r="F537"/>
      <c r="G537"/>
      <c r="H537"/>
    </row>
    <row r="538" spans="2:8" ht="12.75">
      <c r="B538" s="2"/>
      <c r="F538"/>
      <c r="G538"/>
      <c r="H538"/>
    </row>
    <row r="539" spans="2:8" ht="12.75">
      <c r="B539" s="2"/>
      <c r="F539"/>
      <c r="G539"/>
      <c r="H539"/>
    </row>
    <row r="540" spans="2:8" ht="12.75">
      <c r="B540" s="2"/>
      <c r="F540"/>
      <c r="G540"/>
      <c r="H540"/>
    </row>
    <row r="541" spans="2:8" ht="12.75">
      <c r="B541" s="2"/>
      <c r="F541"/>
      <c r="G541"/>
      <c r="H541"/>
    </row>
    <row r="542" spans="2:8" ht="12.75">
      <c r="B542" s="2"/>
      <c r="F542"/>
      <c r="G542"/>
      <c r="H542"/>
    </row>
    <row r="543" spans="2:8" ht="12.75">
      <c r="B543" s="2"/>
      <c r="F543"/>
      <c r="G543"/>
      <c r="H543"/>
    </row>
    <row r="544" spans="2:8" ht="12.75">
      <c r="B544" s="2"/>
      <c r="F544"/>
      <c r="G544"/>
      <c r="H544"/>
    </row>
    <row r="545" spans="2:8" ht="12.75">
      <c r="B545" s="2"/>
      <c r="F545"/>
      <c r="G545"/>
      <c r="H545"/>
    </row>
    <row r="733" ht="12.75">
      <c r="E733" s="2"/>
    </row>
    <row r="734" ht="12.75">
      <c r="E734" s="2"/>
    </row>
    <row r="735" ht="12.75">
      <c r="E735" s="2"/>
    </row>
    <row r="736" ht="12.75">
      <c r="E736" s="2"/>
    </row>
    <row r="737" ht="12.75">
      <c r="E737" s="2"/>
    </row>
    <row r="738" ht="12.75">
      <c r="E738" s="2"/>
    </row>
    <row r="739" ht="12.75">
      <c r="E739" s="2"/>
    </row>
    <row r="740" ht="12.75">
      <c r="E740" s="2"/>
    </row>
    <row r="741" ht="12.75">
      <c r="E741" s="2"/>
    </row>
    <row r="742" ht="12.75">
      <c r="E742" s="2"/>
    </row>
    <row r="743" ht="12.75">
      <c r="E743" s="2"/>
    </row>
    <row r="744" ht="12.75">
      <c r="E744" s="2"/>
    </row>
    <row r="745" ht="12.75">
      <c r="E745" s="2"/>
    </row>
    <row r="746" ht="12.75">
      <c r="E746" s="2"/>
    </row>
    <row r="747" ht="12.75">
      <c r="E747" s="2"/>
    </row>
    <row r="748" ht="12.75">
      <c r="E748" s="2"/>
    </row>
    <row r="749" ht="12.75">
      <c r="E749" s="2"/>
    </row>
    <row r="750" ht="12.75">
      <c r="E750" s="2"/>
    </row>
    <row r="751" ht="12.75">
      <c r="E751" s="2"/>
    </row>
    <row r="752" ht="12.75">
      <c r="E752" s="2"/>
    </row>
    <row r="753" ht="12.75">
      <c r="E753" s="2"/>
    </row>
    <row r="754" ht="12.75">
      <c r="E754" s="2"/>
    </row>
    <row r="755" ht="12.75">
      <c r="E755" s="2"/>
    </row>
    <row r="756" ht="12.75">
      <c r="E756" s="2"/>
    </row>
    <row r="757" ht="12.75">
      <c r="E757" s="2"/>
    </row>
    <row r="758" ht="12.75">
      <c r="E758" s="2"/>
    </row>
    <row r="759" ht="12.75">
      <c r="E759" s="2"/>
    </row>
    <row r="760" ht="12.75">
      <c r="E760" s="2"/>
    </row>
    <row r="761" ht="12.75">
      <c r="E761" s="2"/>
    </row>
    <row r="762" ht="12.75">
      <c r="E762" s="2"/>
    </row>
    <row r="763" ht="12.75">
      <c r="E763" s="2"/>
    </row>
    <row r="764" ht="12.75">
      <c r="E764" s="2"/>
    </row>
    <row r="765" ht="12.75">
      <c r="E765" s="2"/>
    </row>
    <row r="766" ht="12.75">
      <c r="E766" s="2"/>
    </row>
    <row r="767" ht="12.75">
      <c r="E767" s="2"/>
    </row>
    <row r="768" ht="12.75">
      <c r="E768" s="2"/>
    </row>
    <row r="769" ht="12.75">
      <c r="E769" s="2"/>
    </row>
    <row r="770" ht="12.75">
      <c r="E770" s="2"/>
    </row>
    <row r="771" ht="12.75">
      <c r="E771" s="2"/>
    </row>
    <row r="772" ht="12.75">
      <c r="E772" s="2"/>
    </row>
    <row r="773" ht="12.75">
      <c r="E773" s="2"/>
    </row>
    <row r="774" ht="12.75">
      <c r="E774" s="2"/>
    </row>
    <row r="775" ht="12.75">
      <c r="E775" s="2"/>
    </row>
    <row r="776" ht="12.75">
      <c r="E776" s="2"/>
    </row>
    <row r="777" ht="12.75">
      <c r="E777" s="2"/>
    </row>
    <row r="778" ht="12.75">
      <c r="E778" s="2"/>
    </row>
    <row r="779" ht="12.75">
      <c r="E779" s="2"/>
    </row>
    <row r="780" ht="12.75">
      <c r="E780" s="2"/>
    </row>
    <row r="781" ht="12.75">
      <c r="E781" s="2"/>
    </row>
    <row r="782" ht="12.75">
      <c r="E782" s="2"/>
    </row>
    <row r="783" ht="12.75">
      <c r="E783" s="2"/>
    </row>
    <row r="784" ht="12.75">
      <c r="E784" s="2"/>
    </row>
    <row r="785" ht="12.75">
      <c r="E785" s="2"/>
    </row>
    <row r="786" ht="12.75">
      <c r="E786" s="2"/>
    </row>
    <row r="787" ht="12.75">
      <c r="E787" s="2"/>
    </row>
    <row r="788" ht="12.75">
      <c r="E788" s="2"/>
    </row>
    <row r="789" ht="12.75">
      <c r="E789" s="2"/>
    </row>
    <row r="790" ht="12.75">
      <c r="E790" s="2"/>
    </row>
    <row r="791" ht="12.75">
      <c r="E791" s="2"/>
    </row>
    <row r="792" ht="12.75">
      <c r="E792" s="2"/>
    </row>
    <row r="793" ht="12.75">
      <c r="E793" s="2"/>
    </row>
    <row r="794" ht="12.75">
      <c r="E794" s="2"/>
    </row>
    <row r="795" ht="12.75">
      <c r="E795" s="2"/>
    </row>
    <row r="796" ht="12.75">
      <c r="E796" s="2"/>
    </row>
    <row r="797" ht="12.75">
      <c r="E797" s="2"/>
    </row>
    <row r="798" ht="12.75">
      <c r="E798" s="2"/>
    </row>
    <row r="799" ht="12.75">
      <c r="E799" s="2"/>
    </row>
    <row r="800" ht="12.75">
      <c r="E800" s="2"/>
    </row>
    <row r="801" ht="12.75">
      <c r="E801" s="2"/>
    </row>
    <row r="802" ht="12.75">
      <c r="E802" s="2"/>
    </row>
    <row r="803" ht="12.75">
      <c r="E803" s="2"/>
    </row>
    <row r="804" ht="12.75">
      <c r="E804" s="2"/>
    </row>
    <row r="805" ht="12.75">
      <c r="E805" s="2"/>
    </row>
    <row r="806" ht="12.75">
      <c r="E806" s="2"/>
    </row>
    <row r="807" ht="12.75">
      <c r="E807" s="2"/>
    </row>
    <row r="808" ht="12.75">
      <c r="E808" s="2"/>
    </row>
    <row r="809" ht="12.75">
      <c r="E809" s="2"/>
    </row>
    <row r="810" ht="12.75">
      <c r="E810" s="2"/>
    </row>
    <row r="811" ht="12.75">
      <c r="E811" s="2"/>
    </row>
    <row r="812" ht="12.75">
      <c r="E812" s="2"/>
    </row>
    <row r="813" ht="12.75">
      <c r="E813" s="2"/>
    </row>
    <row r="814" ht="12.75">
      <c r="E814" s="2"/>
    </row>
    <row r="815" ht="12.75">
      <c r="E815" s="2"/>
    </row>
    <row r="816" ht="12.75">
      <c r="E816" s="2"/>
    </row>
    <row r="817" ht="12.75">
      <c r="E817" s="2"/>
    </row>
    <row r="818" ht="12.75">
      <c r="E818" s="2"/>
    </row>
    <row r="819" ht="12.75">
      <c r="E819" s="2"/>
    </row>
    <row r="820" ht="12.75">
      <c r="E820" s="2"/>
    </row>
    <row r="821" ht="12.75">
      <c r="E821" s="2"/>
    </row>
    <row r="822" ht="12.75">
      <c r="E822" s="2"/>
    </row>
    <row r="823" ht="12.75">
      <c r="E823" s="2"/>
    </row>
    <row r="824" ht="12.75">
      <c r="E824" s="2"/>
    </row>
    <row r="825" ht="12.75">
      <c r="E825" s="2"/>
    </row>
    <row r="826" ht="12.75">
      <c r="E826" s="2"/>
    </row>
    <row r="827" ht="12.75">
      <c r="E827" s="2"/>
    </row>
    <row r="828" ht="12.75">
      <c r="E828" s="2"/>
    </row>
    <row r="829" ht="12.75">
      <c r="E829" s="2"/>
    </row>
    <row r="830" ht="12.75">
      <c r="E830" s="2"/>
    </row>
    <row r="831" ht="12.75">
      <c r="E831" s="2"/>
    </row>
    <row r="832" ht="12.75">
      <c r="E832" s="2"/>
    </row>
    <row r="833" ht="12.75">
      <c r="E833" s="2"/>
    </row>
    <row r="834" ht="12.75">
      <c r="E834" s="2"/>
    </row>
    <row r="835" ht="12.75">
      <c r="E835" s="2"/>
    </row>
    <row r="836" ht="12.75">
      <c r="E836" s="2"/>
    </row>
    <row r="837" ht="12.75">
      <c r="E837" s="2"/>
    </row>
    <row r="838" ht="12.75">
      <c r="E838" s="2"/>
    </row>
    <row r="839" ht="12.75">
      <c r="E839" s="2"/>
    </row>
    <row r="840" ht="12.75">
      <c r="E840" s="2"/>
    </row>
    <row r="841" ht="12.75">
      <c r="E841" s="2"/>
    </row>
    <row r="842" ht="12.75">
      <c r="E842" s="2"/>
    </row>
    <row r="843" ht="12.75">
      <c r="E843" s="2"/>
    </row>
    <row r="844" ht="12.75">
      <c r="E844" s="2"/>
    </row>
    <row r="845" ht="12.75">
      <c r="E845" s="2"/>
    </row>
    <row r="846" ht="12.75">
      <c r="E846" s="2"/>
    </row>
    <row r="847" ht="12.75">
      <c r="E847" s="2"/>
    </row>
    <row r="848" ht="12.75">
      <c r="E848" s="2"/>
    </row>
    <row r="849" ht="12.75">
      <c r="E849" s="2"/>
    </row>
    <row r="850" ht="12.75">
      <c r="E850" s="2"/>
    </row>
    <row r="851" ht="12.75">
      <c r="E851" s="2"/>
    </row>
    <row r="852" ht="12.75">
      <c r="E852" s="2"/>
    </row>
    <row r="853" ht="12.75">
      <c r="E853" s="2"/>
    </row>
    <row r="854" ht="12.75">
      <c r="E854" s="2"/>
    </row>
    <row r="855" ht="12.75">
      <c r="E855" s="2"/>
    </row>
    <row r="856" ht="12.75">
      <c r="E856" s="2"/>
    </row>
    <row r="857" ht="12.75">
      <c r="E857" s="2"/>
    </row>
    <row r="858" ht="12.75">
      <c r="E858" s="2"/>
    </row>
    <row r="859" ht="12.75">
      <c r="E859" s="2"/>
    </row>
    <row r="860" ht="12.75">
      <c r="E860" s="2"/>
    </row>
    <row r="861" ht="12.75">
      <c r="E861" s="2"/>
    </row>
    <row r="862" ht="12.75">
      <c r="E862" s="2"/>
    </row>
    <row r="863" ht="12.75">
      <c r="E863" s="2"/>
    </row>
    <row r="864" ht="12.75">
      <c r="F864" s="2"/>
    </row>
    <row r="865" ht="12.75">
      <c r="F865" s="2"/>
    </row>
    <row r="866" ht="12.75">
      <c r="F866" s="2"/>
    </row>
    <row r="867" ht="12.75">
      <c r="F867" s="2"/>
    </row>
    <row r="868" ht="12.75">
      <c r="F868" s="2"/>
    </row>
    <row r="869" ht="12.75">
      <c r="F869" s="2"/>
    </row>
    <row r="870" ht="12.75">
      <c r="F870" s="2"/>
    </row>
    <row r="871" ht="12.75">
      <c r="F871" s="2"/>
    </row>
    <row r="872" ht="12.75">
      <c r="F872" s="2"/>
    </row>
    <row r="873" ht="12.75">
      <c r="F873" s="2"/>
    </row>
    <row r="874" ht="12.75">
      <c r="F874" s="2"/>
    </row>
    <row r="875" ht="12.75">
      <c r="F875" s="2"/>
    </row>
    <row r="876" ht="12.75">
      <c r="F876" s="2"/>
    </row>
    <row r="877" ht="12.75">
      <c r="F877" s="2"/>
    </row>
    <row r="878" ht="12.75">
      <c r="F878" s="2"/>
    </row>
    <row r="879" ht="12.75">
      <c r="F879" s="2"/>
    </row>
    <row r="880" ht="12.75">
      <c r="F880" s="2"/>
    </row>
    <row r="881" ht="12.75">
      <c r="F881" s="2"/>
    </row>
    <row r="882" ht="12.75">
      <c r="F882" s="2"/>
    </row>
    <row r="883" ht="12.75">
      <c r="F883" s="2"/>
    </row>
    <row r="884" ht="12.75">
      <c r="F884" s="2"/>
    </row>
    <row r="885" ht="12.75">
      <c r="F885" s="2"/>
    </row>
    <row r="886" ht="12.75">
      <c r="F886" s="2"/>
    </row>
    <row r="887" ht="12.75">
      <c r="F887" s="2"/>
    </row>
    <row r="888" ht="12.75">
      <c r="F888" s="2"/>
    </row>
    <row r="889" ht="12.75">
      <c r="F889" s="2"/>
    </row>
    <row r="890" ht="12.75">
      <c r="F890" s="2"/>
    </row>
    <row r="891" ht="12.75">
      <c r="F891" s="2"/>
    </row>
    <row r="892" ht="12.75">
      <c r="F892" s="2"/>
    </row>
    <row r="893" ht="12.75">
      <c r="F893" s="2"/>
    </row>
    <row r="894" ht="12.75">
      <c r="F894" s="2"/>
    </row>
    <row r="895" ht="12.75">
      <c r="F895" s="2"/>
    </row>
    <row r="896" ht="12.75">
      <c r="F896" s="2"/>
    </row>
    <row r="897" ht="12.75">
      <c r="F897" s="2"/>
    </row>
    <row r="898" ht="12.75">
      <c r="F898" s="2"/>
    </row>
    <row r="899" ht="12.75">
      <c r="F899" s="2"/>
    </row>
    <row r="900" ht="12.75">
      <c r="F900" s="2"/>
    </row>
    <row r="901" ht="12.75">
      <c r="F901" s="2"/>
    </row>
    <row r="902" ht="12.75">
      <c r="F902" s="2"/>
    </row>
    <row r="903" ht="12.75">
      <c r="F903" s="2"/>
    </row>
    <row r="904" ht="12.75">
      <c r="F904" s="2"/>
    </row>
    <row r="905" ht="12.75">
      <c r="F905" s="2"/>
    </row>
    <row r="906" ht="12.75">
      <c r="F906" s="2"/>
    </row>
    <row r="907" ht="12.75">
      <c r="F907" s="2"/>
    </row>
    <row r="908" ht="12.75">
      <c r="F908" s="2"/>
    </row>
    <row r="909" ht="12.75">
      <c r="F909" s="2"/>
    </row>
    <row r="910" ht="12.75">
      <c r="F910" s="2"/>
    </row>
    <row r="911" ht="12.75">
      <c r="F911" s="2"/>
    </row>
    <row r="912" ht="12.75">
      <c r="F912" s="2"/>
    </row>
    <row r="913" ht="12.75">
      <c r="F913" s="2"/>
    </row>
    <row r="914" ht="12.75">
      <c r="F914" s="2"/>
    </row>
    <row r="915" ht="12.75">
      <c r="F915" s="2"/>
    </row>
    <row r="916" ht="12.75">
      <c r="F916" s="2"/>
    </row>
    <row r="917" ht="12.75">
      <c r="F917" s="2"/>
    </row>
    <row r="918" ht="12.75">
      <c r="F918" s="2"/>
    </row>
    <row r="919" ht="12.75">
      <c r="F919" s="2"/>
    </row>
    <row r="920" ht="12.75">
      <c r="F920" s="2"/>
    </row>
    <row r="921" ht="12.75">
      <c r="F921" s="2"/>
    </row>
    <row r="922" ht="12.75">
      <c r="F922" s="2"/>
    </row>
    <row r="923" ht="12.75">
      <c r="F923" s="2"/>
    </row>
    <row r="924" ht="12.75">
      <c r="F924" s="2"/>
    </row>
    <row r="925" ht="12.75">
      <c r="F925" s="2"/>
    </row>
    <row r="926" ht="12.75">
      <c r="F926" s="2"/>
    </row>
    <row r="927" ht="12.75">
      <c r="F927" s="2"/>
    </row>
    <row r="928" ht="12.75">
      <c r="F928" s="2"/>
    </row>
    <row r="929" ht="12.75">
      <c r="F929" s="2"/>
    </row>
    <row r="930" ht="12.75">
      <c r="F930" s="2"/>
    </row>
    <row r="931" ht="12.75">
      <c r="F931" s="2"/>
    </row>
    <row r="932" ht="12.75">
      <c r="F932" s="2"/>
    </row>
    <row r="933" ht="12.75">
      <c r="F933" s="2"/>
    </row>
    <row r="934" ht="12.75">
      <c r="F934" s="2"/>
    </row>
    <row r="935" ht="12.75">
      <c r="F935" s="2"/>
    </row>
    <row r="936" ht="12.75">
      <c r="F936" s="2"/>
    </row>
  </sheetData>
  <mergeCells count="12">
    <mergeCell ref="E4:E5"/>
    <mergeCell ref="F4:F5"/>
    <mergeCell ref="B3:B5"/>
    <mergeCell ref="G4:G5"/>
    <mergeCell ref="H4:H5"/>
    <mergeCell ref="A1:H1"/>
    <mergeCell ref="A2:H2"/>
    <mergeCell ref="A3:A5"/>
    <mergeCell ref="C3:E3"/>
    <mergeCell ref="F3:H3"/>
    <mergeCell ref="C4:C5"/>
    <mergeCell ref="D4:D5"/>
  </mergeCells>
  <printOptions/>
  <pageMargins left="0.6" right="0.26" top="0.37" bottom="0.32" header="0.37" footer="0.32"/>
  <pageSetup fitToHeight="8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Логвиненко</dc:creator>
  <cp:keywords/>
  <dc:description/>
  <cp:lastModifiedBy>Логвиненко</cp:lastModifiedBy>
  <cp:lastPrinted>2006-03-29T08:24:23Z</cp:lastPrinted>
  <dcterms:created xsi:type="dcterms:W3CDTF">2006-02-07T07:56:15Z</dcterms:created>
  <dcterms:modified xsi:type="dcterms:W3CDTF">2006-03-29T08:33:59Z</dcterms:modified>
  <cp:category/>
  <cp:version/>
  <cp:contentType/>
  <cp:contentStatus/>
</cp:coreProperties>
</file>